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715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  <sheet name="表十二" sheetId="12" r:id="rId12"/>
    <sheet name="表十三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d" localSheetId="2">#REF!</definedName>
    <definedName name="\d">#REF!</definedName>
    <definedName name="\P" localSheetId="2">#REF!</definedName>
    <definedName name="\P">#REF!</definedName>
    <definedName name="\x" localSheetId="2">#REF!</definedName>
    <definedName name="\x">#REF!</definedName>
    <definedName name="\z">#N/A</definedName>
    <definedName name="_Key1" localSheetId="2" hidden="1">#REF!</definedName>
    <definedName name="_Key1" localSheetId="11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localSheetId="11" hidden="1">#REF!</definedName>
    <definedName name="_Sort" hidden="1">#REF!</definedName>
    <definedName name="A">#N/A</definedName>
    <definedName name="aaaaaaa" localSheetId="2">#REF!</definedName>
    <definedName name="aaaaaaa" localSheetId="12">#REF!</definedName>
    <definedName name="aaaaaaa" localSheetId="3">#REF!</definedName>
    <definedName name="aaaaaaa">#REF!</definedName>
    <definedName name="B">#N/A</definedName>
    <definedName name="dddddd" localSheetId="2">#REF!</definedName>
    <definedName name="dddddd">#REF!</definedName>
    <definedName name="ffffff" localSheetId="2">#REF!</definedName>
    <definedName name="ffffff">#REF!</definedName>
    <definedName name="ggggg" localSheetId="2">#REF!</definedName>
    <definedName name="ggggg">#REF!</definedName>
    <definedName name="gxxe2003">'[2]P1012001'!$A$6:$E$117</definedName>
    <definedName name="hhh" localSheetId="2">'[6]Mp-team 1'!#REF!</definedName>
    <definedName name="hhh" localSheetId="11">'[4]Mp-team 1'!#REF!</definedName>
    <definedName name="hhh">'[3]Mp-team 1'!#REF!</definedName>
    <definedName name="hhhhhh" localSheetId="2">#REF!</definedName>
    <definedName name="hhhhhh" localSheetId="12">#REF!</definedName>
    <definedName name="hhhhhh" localSheetId="3">#REF!</definedName>
    <definedName name="hhhhhh">#REF!</definedName>
    <definedName name="hhhhhhhhh" localSheetId="2">#REF!</definedName>
    <definedName name="hhhhhhhhh">#REF!</definedName>
    <definedName name="jjjjj" localSheetId="2">#REF!</definedName>
    <definedName name="jjjjj">#REF!</definedName>
    <definedName name="kkkkk" localSheetId="2">#REF!</definedName>
    <definedName name="kkkkk">#REF!</definedName>
    <definedName name="_xlnm.Print_Area">#N/A</definedName>
    <definedName name="_xlnm.Print_Titles" localSheetId="7">'表八'!$1:$4</definedName>
    <definedName name="_xlnm.Print_Titles" localSheetId="1">'表二'!$A:$A,'表二'!$1:$4</definedName>
    <definedName name="_xlnm.Print_Titles" localSheetId="8">'表九'!$1:$4</definedName>
    <definedName name="_xlnm.Print_Titles" localSheetId="5">'表六'!$1:$5</definedName>
    <definedName name="_xlnm.Print_Titles" localSheetId="2">'表三'!$2:$4</definedName>
    <definedName name="_xlnm.Print_Titles" localSheetId="9">'表十'!$1:$4</definedName>
    <definedName name="_xlnm.Print_Titles" localSheetId="3">'表四'!$2:$4</definedName>
    <definedName name="_xlnm.Print_Titles" localSheetId="0">'表一'!$1:$4</definedName>
    <definedName name="_xlnm.Print_Titles">#N/A</definedName>
    <definedName name="rrrrr" localSheetId="2">#REF!</definedName>
    <definedName name="rrrrr" localSheetId="12">#REF!</definedName>
    <definedName name="rrrrr" localSheetId="3">#REF!</definedName>
    <definedName name="rrrrr">#REF!</definedName>
    <definedName name="ssss" localSheetId="2">#REF!</definedName>
    <definedName name="ssss">#REF!</definedName>
    <definedName name="zzzzz" localSheetId="2">#REF!</definedName>
    <definedName name="zzzzz">#REF!</definedName>
    <definedName name="啊啊" localSheetId="2">#REF!</definedName>
    <definedName name="啊啊">#REF!</definedName>
    <definedName name="安徽" localSheetId="2">#REF!</definedName>
    <definedName name="安徽">#REF!</definedName>
    <definedName name="北京" localSheetId="2">#REF!</definedName>
    <definedName name="北京">#REF!</definedName>
    <definedName name="不不不" localSheetId="2">#REF!</definedName>
    <definedName name="不不不">#REF!</definedName>
    <definedName name="大连" localSheetId="2">#REF!</definedName>
    <definedName name="大连">#REF!</definedName>
    <definedName name="地区名称" localSheetId="2">#REF!</definedName>
    <definedName name="地区名称">#REF!</definedName>
    <definedName name="第三批">#N/A</definedName>
    <definedName name="呃呃呃" localSheetId="2">#REF!</definedName>
    <definedName name="呃呃呃" localSheetId="12">#REF!</definedName>
    <definedName name="呃呃呃" localSheetId="3">#REF!</definedName>
    <definedName name="呃呃呃">#REF!</definedName>
    <definedName name="福建" localSheetId="2">#REF!</definedName>
    <definedName name="福建">#REF!</definedName>
    <definedName name="福建地区" localSheetId="2">#REF!</definedName>
    <definedName name="福建地区">#REF!</definedName>
    <definedName name="附表" localSheetId="2">#REF!</definedName>
    <definedName name="附表">#REF!</definedName>
    <definedName name="广东" localSheetId="2">#REF!</definedName>
    <definedName name="广东">#REF!</definedName>
    <definedName name="广东地区" localSheetId="2">#REF!</definedName>
    <definedName name="广东地区">#REF!</definedName>
    <definedName name="广西" localSheetId="2">#REF!</definedName>
    <definedName name="广西">#REF!</definedName>
    <definedName name="贵州" localSheetId="2">#REF!</definedName>
    <definedName name="贵州">#REF!</definedName>
    <definedName name="哈哈哈哈" localSheetId="2">#REF!</definedName>
    <definedName name="哈哈哈哈">#REF!</definedName>
    <definedName name="海南" localSheetId="2">#REF!</definedName>
    <definedName name="海南">#REF!</definedName>
    <definedName name="河北" localSheetId="2">#REF!</definedName>
    <definedName name="河北">#REF!</definedName>
    <definedName name="河南" localSheetId="2">#REF!</definedName>
    <definedName name="河南">#REF!</definedName>
    <definedName name="黑龙江" localSheetId="2">#REF!</definedName>
    <definedName name="黑龙江">#REF!</definedName>
    <definedName name="湖北" localSheetId="2">#REF!</definedName>
    <definedName name="湖北">#REF!</definedName>
    <definedName name="湖南" localSheetId="2">#REF!</definedName>
    <definedName name="湖南">#REF!</definedName>
    <definedName name="汇率" localSheetId="2">#REF!</definedName>
    <definedName name="汇率">#REF!</definedName>
    <definedName name="吉林" localSheetId="2">#REF!</definedName>
    <definedName name="吉林">#REF!</definedName>
    <definedName name="江苏" localSheetId="2">#REF!</definedName>
    <definedName name="江苏">#REF!</definedName>
    <definedName name="江西" localSheetId="2">#REF!</definedName>
    <definedName name="江西">#REF!</definedName>
    <definedName name="啦啦啦" localSheetId="2">#REF!</definedName>
    <definedName name="啦啦啦">#REF!</definedName>
    <definedName name="辽宁" localSheetId="2">#REF!</definedName>
    <definedName name="辽宁">#REF!</definedName>
    <definedName name="辽宁地区" localSheetId="2">#REF!</definedName>
    <definedName name="辽宁地区">#REF!</definedName>
    <definedName name="了" localSheetId="2">#REF!</definedName>
    <definedName name="了">#REF!</definedName>
    <definedName name="么么么么" localSheetId="2">#REF!</definedName>
    <definedName name="么么么么">#REF!</definedName>
    <definedName name="内蒙" localSheetId="2">#REF!</definedName>
    <definedName name="内蒙">#REF!</definedName>
    <definedName name="你" localSheetId="2">#REF!</definedName>
    <definedName name="你">#REF!</definedName>
    <definedName name="宁波" localSheetId="2">#REF!</definedName>
    <definedName name="宁波">#REF!</definedName>
    <definedName name="宁夏" localSheetId="2">#REF!</definedName>
    <definedName name="宁夏">#REF!</definedName>
    <definedName name="悄悄" localSheetId="2">#REF!</definedName>
    <definedName name="悄悄">#REF!</definedName>
    <definedName name="青岛" localSheetId="2">#REF!</definedName>
    <definedName name="青岛">#REF!</definedName>
    <definedName name="青海" localSheetId="2">#REF!</definedName>
    <definedName name="青海">#REF!</definedName>
    <definedName name="全国收入累计">#N/A</definedName>
    <definedName name="日日日" localSheetId="2">#REF!</definedName>
    <definedName name="日日日" localSheetId="12">#REF!</definedName>
    <definedName name="日日日" localSheetId="3">#REF!</definedName>
    <definedName name="日日日">#REF!</definedName>
    <definedName name="山东" localSheetId="2">#REF!</definedName>
    <definedName name="山东">#REF!</definedName>
    <definedName name="山东地区" localSheetId="2">#REF!</definedName>
    <definedName name="山东地区">#REF!</definedName>
    <definedName name="山西" localSheetId="2">#REF!</definedName>
    <definedName name="山西">#REF!</definedName>
    <definedName name="陕西" localSheetId="2">#REF!</definedName>
    <definedName name="陕西">#REF!</definedName>
    <definedName name="上海" localSheetId="2">#REF!</definedName>
    <definedName name="上海">#REF!</definedName>
    <definedName name="深圳" localSheetId="2">#REF!</definedName>
    <definedName name="深圳">#REF!</definedName>
    <definedName name="生产列1" localSheetId="2">#REF!</definedName>
    <definedName name="生产列1">#REF!</definedName>
    <definedName name="生产列11" localSheetId="2">#REF!</definedName>
    <definedName name="生产列11">#REF!</definedName>
    <definedName name="生产列15" localSheetId="2">#REF!</definedName>
    <definedName name="生产列15">#REF!</definedName>
    <definedName name="生产列16" localSheetId="2">#REF!</definedName>
    <definedName name="生产列16">#REF!</definedName>
    <definedName name="生产列17" localSheetId="2">#REF!</definedName>
    <definedName name="生产列17">#REF!</definedName>
    <definedName name="生产列19" localSheetId="2">#REF!</definedName>
    <definedName name="生产列19">#REF!</definedName>
    <definedName name="生产列2" localSheetId="2">#REF!</definedName>
    <definedName name="生产列2">#REF!</definedName>
    <definedName name="生产列20" localSheetId="2">#REF!</definedName>
    <definedName name="生产列20">#REF!</definedName>
    <definedName name="生产列3" localSheetId="2">#REF!</definedName>
    <definedName name="生产列3">#REF!</definedName>
    <definedName name="生产列4" localSheetId="2">#REF!</definedName>
    <definedName name="生产列4">#REF!</definedName>
    <definedName name="生产列5" localSheetId="2">#REF!</definedName>
    <definedName name="生产列5">#REF!</definedName>
    <definedName name="生产列6" localSheetId="2">#REF!</definedName>
    <definedName name="生产列6">#REF!</definedName>
    <definedName name="生产列7" localSheetId="2">#REF!</definedName>
    <definedName name="生产列7">#REF!</definedName>
    <definedName name="生产列8" localSheetId="2">#REF!</definedName>
    <definedName name="生产列8">#REF!</definedName>
    <definedName name="生产列9" localSheetId="2">#REF!</definedName>
    <definedName name="生产列9">#REF!</definedName>
    <definedName name="生产期" localSheetId="2">#REF!</definedName>
    <definedName name="生产期">#REF!</definedName>
    <definedName name="生产期1" localSheetId="2">#REF!</definedName>
    <definedName name="生产期1">#REF!</definedName>
    <definedName name="生产期11" localSheetId="2">#REF!</definedName>
    <definedName name="生产期11">#REF!</definedName>
    <definedName name="生产期15" localSheetId="2">#REF!</definedName>
    <definedName name="生产期15">#REF!</definedName>
    <definedName name="生产期16" localSheetId="2">#REF!</definedName>
    <definedName name="生产期16">#REF!</definedName>
    <definedName name="生产期17" localSheetId="2">#REF!</definedName>
    <definedName name="生产期17">#REF!</definedName>
    <definedName name="生产期19" localSheetId="2">#REF!</definedName>
    <definedName name="生产期19">#REF!</definedName>
    <definedName name="生产期2" localSheetId="2">#REF!</definedName>
    <definedName name="生产期2">#REF!</definedName>
    <definedName name="生产期20" localSheetId="2">#REF!</definedName>
    <definedName name="生产期20">#REF!</definedName>
    <definedName name="生产期3" localSheetId="2">#REF!</definedName>
    <definedName name="生产期3">#REF!</definedName>
    <definedName name="生产期4" localSheetId="2">#REF!</definedName>
    <definedName name="生产期4">#REF!</definedName>
    <definedName name="生产期5" localSheetId="2">#REF!</definedName>
    <definedName name="生产期5">#REF!</definedName>
    <definedName name="生产期6" localSheetId="2">#REF!</definedName>
    <definedName name="生产期6">#REF!</definedName>
    <definedName name="生产期7" localSheetId="2">#REF!</definedName>
    <definedName name="生产期7">#REF!</definedName>
    <definedName name="生产期8" localSheetId="2">#REF!</definedName>
    <definedName name="生产期8">#REF!</definedName>
    <definedName name="生产期9" localSheetId="2">#REF!</definedName>
    <definedName name="生产期9">#REF!</definedName>
    <definedName name="省级">#N/A</definedName>
    <definedName name="时代" localSheetId="2">#REF!</definedName>
    <definedName name="时代" localSheetId="12">#REF!</definedName>
    <definedName name="时代" localSheetId="3">#REF!</definedName>
    <definedName name="时代">#REF!</definedName>
    <definedName name="是" localSheetId="2">#REF!</definedName>
    <definedName name="是">#REF!</definedName>
    <definedName name="是水水水水" localSheetId="2">#REF!</definedName>
    <definedName name="是水水水水">#REF!</definedName>
    <definedName name="水水水嘎嘎嘎水" localSheetId="2">#REF!</definedName>
    <definedName name="水水水嘎嘎嘎水">#REF!</definedName>
    <definedName name="水水水水" localSheetId="2">#REF!</definedName>
    <definedName name="水水水水">#REF!</definedName>
    <definedName name="四川" localSheetId="2">#REF!</definedName>
    <definedName name="四川">#REF!</definedName>
    <definedName name="天津" localSheetId="2">#REF!</definedName>
    <definedName name="天津">#REF!</definedName>
    <definedName name="我问问" localSheetId="2">#REF!</definedName>
    <definedName name="我问问">#REF!</definedName>
    <definedName name="西藏" localSheetId="2">#REF!</definedName>
    <definedName name="西藏">#REF!</definedName>
    <definedName name="厦门" localSheetId="2">#REF!</definedName>
    <definedName name="厦门">#REF!</definedName>
    <definedName name="新疆" localSheetId="2">#REF!</definedName>
    <definedName name="新疆">#REF!</definedName>
    <definedName name="一i" localSheetId="2">#REF!</definedName>
    <definedName name="一i">#REF!</definedName>
    <definedName name="一一i" localSheetId="2">#REF!</definedName>
    <definedName name="一一i">#REF!</definedName>
    <definedName name="云南" localSheetId="2">#REF!</definedName>
    <definedName name="云南">#REF!</definedName>
    <definedName name="啧啧啧" localSheetId="2">#REF!</definedName>
    <definedName name="啧啧啧">#REF!</definedName>
    <definedName name="浙江" localSheetId="2">#REF!</definedName>
    <definedName name="浙江">#REF!</definedName>
    <definedName name="浙江地区" localSheetId="2">#REF!</definedName>
    <definedName name="浙江地区">#REF!</definedName>
    <definedName name="重庆" localSheetId="2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<sst xmlns="http://schemas.openxmlformats.org/spreadsheetml/2006/main" count="1043" uniqueCount="882">
  <si>
    <t>表一</t>
  </si>
  <si>
    <t>2016年市级一般公共预算收入预算表</t>
  </si>
  <si>
    <t>单位：万元</t>
  </si>
  <si>
    <r>
      <t>项</t>
    </r>
    <r>
      <rPr>
        <b/>
        <sz val="12"/>
        <rFont val="宋体"/>
        <family val="0"/>
      </rPr>
      <t>目</t>
    </r>
  </si>
  <si>
    <t>2016年预算数</t>
  </si>
  <si>
    <t>一、本年收入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</si>
  <si>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</si>
  <si>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</si>
  <si>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</si>
  <si>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</si>
  <si>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</si>
  <si>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</si>
  <si>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</si>
  <si>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</si>
  <si>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</si>
  <si>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</si>
  <si>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</si>
  <si>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契税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</si>
  <si>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</si>
  <si>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</si>
  <si>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</si>
  <si>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</si>
  <si>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</si>
  <si>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</si>
  <si>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政府住房基金收入</t>
  </si>
  <si>
    <t xml:space="preserve">    其他收入</t>
  </si>
  <si>
    <t>二、上级补助收入</t>
  </si>
  <si>
    <t>返还性收入</t>
  </si>
  <si>
    <t>一般性转移支付收入</t>
  </si>
  <si>
    <t>专项转移支付收入</t>
  </si>
  <si>
    <t>三、下级上解收入</t>
  </si>
  <si>
    <t>四、动用预算稳定调节基金</t>
  </si>
  <si>
    <t>五、上年结余结转</t>
  </si>
  <si>
    <t>合   计</t>
  </si>
  <si>
    <t xml:space="preserve"> </t>
  </si>
  <si>
    <t>表二</t>
  </si>
  <si>
    <t>2016年市级一般公共预算支出预算表</t>
  </si>
  <si>
    <t>项目</t>
  </si>
  <si>
    <r>
      <t>2</t>
    </r>
    <r>
      <rPr>
        <b/>
        <sz val="12"/>
        <rFont val="宋体"/>
        <family val="0"/>
      </rPr>
      <t>016年预算数</t>
    </r>
  </si>
  <si>
    <t>一、本年支出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</si>
  <si>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</si>
  <si>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</si>
  <si>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</si>
  <si>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</si>
  <si>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</si>
  <si>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</si>
  <si>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</si>
  <si>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</si>
  <si>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</si>
  <si>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</si>
  <si>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</si>
  <si>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</si>
  <si>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</si>
  <si>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</si>
  <si>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</si>
  <si>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</si>
  <si>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</si>
  <si>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</si>
  <si>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</si>
  <si>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</si>
  <si>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</si>
  <si>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二、上解上级支出</t>
  </si>
  <si>
    <t>三、补助下级支出</t>
  </si>
  <si>
    <t>返还性支出</t>
  </si>
  <si>
    <t>一般性转移支付支出</t>
  </si>
  <si>
    <t>专项转移支付补助支出</t>
  </si>
  <si>
    <t>表三</t>
  </si>
  <si>
    <t>2016年市级一般公共预算支出预算明细表</t>
  </si>
  <si>
    <t>合计</t>
  </si>
  <si>
    <t>基本支出</t>
  </si>
  <si>
    <t>项目支出</t>
  </si>
  <si>
    <t>一、一般公共服务</t>
  </si>
  <si>
    <t xml:space="preserve">    人大事务</t>
  </si>
  <si>
    <t xml:space="preserve">      行政运行</t>
  </si>
  <si>
    <t xml:space="preserve">      其他人大事务支出</t>
  </si>
  <si>
    <t xml:space="preserve">    政协事务</t>
  </si>
  <si>
    <t xml:space="preserve">      政协会议</t>
  </si>
  <si>
    <t xml:space="preserve">      事业运行</t>
  </si>
  <si>
    <t xml:space="preserve">    政府办公厅(室)及相关机构事务</t>
  </si>
  <si>
    <t xml:space="preserve">      一般行政管理事务</t>
  </si>
  <si>
    <t xml:space="preserve">      机关服务</t>
  </si>
  <si>
    <t xml:space="preserve">      专项业务活动</t>
  </si>
  <si>
    <t xml:space="preserve">      法制建设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</si>
  <si>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</si>
  <si>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</si>
  <si>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</si>
  <si>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</si>
  <si>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</si>
  <si>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</si>
  <si>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信息事务</t>
  </si>
  <si>
    <t xml:space="preserve">      专项普查活动</t>
  </si>
  <si>
    <t xml:space="preserve">      其他统计信息事务支出</t>
  </si>
  <si>
    <t xml:space="preserve">    财政事务</t>
  </si>
  <si>
    <t xml:space="preserve">      预算改革业务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</si>
  <si>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</si>
  <si>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</si>
  <si>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</si>
  <si>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审计事务</t>
  </si>
  <si>
    <t xml:space="preserve">      审计业务</t>
  </si>
  <si>
    <t xml:space="preserve">    人力资源事务</t>
  </si>
  <si>
    <t xml:space="preserve">      军队转业干部安置</t>
  </si>
  <si>
    <t xml:space="preserve">      公务员考核</t>
  </si>
  <si>
    <t xml:space="preserve">      公务员履职能力提升</t>
  </si>
  <si>
    <t xml:space="preserve">      公务员招考</t>
  </si>
  <si>
    <t xml:space="preserve">      其他人力资源事务支出</t>
  </si>
  <si>
    <t xml:space="preserve">    纪检监察事务</t>
  </si>
  <si>
    <t xml:space="preserve">    商贸事务</t>
  </si>
  <si>
    <t xml:space="preserve">      国内贸易管理</t>
  </si>
  <si>
    <t xml:space="preserve">      其他商贸事务支出</t>
  </si>
  <si>
    <t xml:space="preserve">    知识产权事务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</si>
  <si>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</si>
  <si>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</si>
  <si>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</si>
  <si>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</si>
  <si>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</si>
  <si>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</si>
  <si>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</si>
  <si>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质量技术监督技术支持</t>
  </si>
  <si>
    <t xml:space="preserve">      其他质量技术监督与检验检疫事务支出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</si>
  <si>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</si>
  <si>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</si>
  <si>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</si>
  <si>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</si>
  <si>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  档案馆</t>
  </si>
  <si>
    <t xml:space="preserve">    民主党派及工商联事务</t>
  </si>
  <si>
    <t xml:space="preserve">      参政议政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</si>
  <si>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</si>
  <si>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</si>
  <si>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</si>
  <si>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</si>
  <si>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</si>
  <si>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</si>
  <si>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</si>
  <si>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</si>
  <si>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</t>
  </si>
  <si>
    <t xml:space="preserve">      其他一般公共服务支出</t>
  </si>
  <si>
    <t>二、国防支出</t>
  </si>
  <si>
    <t>三、公共安全支出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</si>
  <si>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</si>
  <si>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</si>
  <si>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</si>
  <si>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</si>
  <si>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</si>
  <si>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</si>
  <si>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</si>
  <si>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</si>
  <si>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</si>
  <si>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</si>
  <si>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</si>
  <si>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</si>
  <si>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</si>
  <si>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</si>
  <si>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</si>
  <si>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</si>
  <si>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成人高等教育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</si>
  <si>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</si>
  <si>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</si>
  <si>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</si>
  <si>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</si>
  <si>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</si>
  <si>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</si>
  <si>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</si>
  <si>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干部教育</t>
  </si>
  <si>
    <t xml:space="preserve">    教育费附加安排的支出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</si>
  <si>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</si>
  <si>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</si>
  <si>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</si>
  <si>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</si>
  <si>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五、科学技术支出</t>
  </si>
  <si>
    <t xml:space="preserve">    科学技术管理事务</t>
  </si>
  <si>
    <t xml:space="preserve">    基础研究</t>
  </si>
  <si>
    <t xml:space="preserve">      机构运行</t>
  </si>
  <si>
    <t xml:space="preserve">      其他基础研究支出</t>
  </si>
  <si>
    <t xml:space="preserve">    应用研究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</si>
  <si>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</si>
  <si>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</si>
  <si>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</si>
  <si>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</si>
  <si>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</si>
  <si>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</si>
  <si>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</si>
  <si>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</si>
  <si>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</si>
  <si>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</si>
  <si>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</si>
  <si>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</si>
  <si>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</si>
  <si>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</si>
  <si>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</si>
  <si>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</si>
  <si>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</si>
  <si>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</si>
  <si>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</si>
  <si>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</si>
  <si>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</si>
  <si>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>六、文化体育与传媒支出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</si>
  <si>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</si>
  <si>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</si>
  <si>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</si>
  <si>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</si>
  <si>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</si>
  <si>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</si>
  <si>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</si>
  <si>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</si>
  <si>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</si>
  <si>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</si>
  <si>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</si>
  <si>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</si>
  <si>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</si>
  <si>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</si>
  <si>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</si>
  <si>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</si>
  <si>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</si>
  <si>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</si>
  <si>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</si>
  <si>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</si>
  <si>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</si>
  <si>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</si>
  <si>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</si>
  <si>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</si>
  <si>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其他新闻出版广播影视支出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</si>
  <si>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</si>
  <si>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</si>
  <si>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</si>
  <si>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>七、社会保障和就业支出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</si>
  <si>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</si>
  <si>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</si>
  <si>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</si>
  <si>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</si>
  <si>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</si>
  <si>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</si>
  <si>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</si>
  <si>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</si>
  <si>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民政管理事务</t>
  </si>
  <si>
    <t xml:space="preserve">      拥军优属</t>
  </si>
  <si>
    <t xml:space="preserve">      民间组织管理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</si>
  <si>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</si>
  <si>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</si>
  <si>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</si>
  <si>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</si>
  <si>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</si>
  <si>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财政对生育保险基金的补助</t>
  </si>
  <si>
    <t xml:space="preserve">      财政对城乡居民基本养老保险基金的补助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</si>
  <si>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</si>
  <si>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</si>
  <si>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</si>
  <si>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企业改革补助</t>
  </si>
  <si>
    <t xml:space="preserve">      企业关闭破产补助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</si>
  <si>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</si>
  <si>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</si>
  <si>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</si>
  <si>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公益性岗位补贴</t>
  </si>
  <si>
    <t xml:space="preserve">      高技能人才培养补助</t>
  </si>
  <si>
    <t xml:space="preserve">      其他就业补助支出</t>
  </si>
  <si>
    <t xml:space="preserve">    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</si>
  <si>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</si>
  <si>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</si>
  <si>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</si>
  <si>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</si>
  <si>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</si>
  <si>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</si>
  <si>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</si>
  <si>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</si>
  <si>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</si>
  <si>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</si>
  <si>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</si>
  <si>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</si>
  <si>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</si>
  <si>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</si>
  <si>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</si>
  <si>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</si>
  <si>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残疾人就业和扶贫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</si>
  <si>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</si>
  <si>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</si>
  <si>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</si>
  <si>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红十字事业</t>
  </si>
  <si>
    <t xml:space="preserve">    最低生活保障</t>
  </si>
  <si>
    <t xml:space="preserve">      城市最低生活保障金支出</t>
  </si>
  <si>
    <t xml:space="preserve">    临时救助</t>
  </si>
  <si>
    <t xml:space="preserve">      流浪乞讨人员救助支出</t>
  </si>
  <si>
    <t xml:space="preserve">    特困人员供养</t>
  </si>
  <si>
    <t xml:space="preserve">      农村五保供养支出</t>
  </si>
  <si>
    <t xml:space="preserve">    其他生活救助</t>
  </si>
  <si>
    <t xml:space="preserve">      其他城市生活救助</t>
  </si>
  <si>
    <t xml:space="preserve">    其他社会保障和就业支出</t>
  </si>
  <si>
    <t xml:space="preserve">      其他社会保障和就业支出</t>
  </si>
  <si>
    <t>八、医疗卫生与计划生育支出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</si>
  <si>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</si>
  <si>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</si>
  <si>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</si>
  <si>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</si>
  <si>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</si>
  <si>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</si>
  <si>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妇产医院</t>
  </si>
  <si>
    <t xml:space="preserve">      儿童医院</t>
  </si>
  <si>
    <t xml:space="preserve">      其他专科医院</t>
  </si>
  <si>
    <t xml:space="preserve">      其他公立医院支出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</si>
  <si>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</si>
  <si>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</si>
  <si>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</si>
  <si>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</si>
  <si>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</si>
  <si>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</si>
  <si>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</si>
  <si>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</si>
  <si>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</si>
  <si>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</si>
  <si>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</si>
  <si>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</si>
  <si>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</si>
  <si>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新型农村合作医疗</t>
  </si>
  <si>
    <t xml:space="preserve">      城镇居民基本医疗保险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</si>
  <si>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</si>
  <si>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</si>
  <si>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</si>
  <si>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</si>
  <si>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</si>
  <si>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</si>
  <si>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</si>
  <si>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</si>
  <si>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</si>
  <si>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</si>
  <si>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</si>
  <si>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</si>
  <si>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</si>
  <si>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九、节能环保支出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</si>
  <si>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</si>
  <si>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</si>
  <si>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</si>
  <si>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污染防治</t>
  </si>
  <si>
    <t xml:space="preserve">      大气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</si>
  <si>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</si>
  <si>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</si>
  <si>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</si>
  <si>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</si>
  <si>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能源节约利用</t>
  </si>
  <si>
    <t xml:space="preserve">    污染减排</t>
  </si>
  <si>
    <t xml:space="preserve">      环境监测与信息</t>
  </si>
  <si>
    <t xml:space="preserve">    其他节能环保支出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</si>
  <si>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</si>
  <si>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</si>
  <si>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</si>
  <si>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</si>
  <si>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</si>
  <si>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</si>
  <si>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</si>
  <si>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</si>
  <si>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</si>
  <si>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</si>
  <si>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</si>
  <si>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</si>
  <si>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</si>
  <si>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</si>
  <si>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</si>
  <si>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十一、农林水支出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</si>
  <si>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</si>
  <si>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</si>
  <si>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</si>
  <si>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</si>
  <si>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</si>
  <si>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</si>
  <si>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</si>
  <si>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</si>
  <si>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</si>
  <si>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防灾救灾</t>
  </si>
  <si>
    <t xml:space="preserve">        农业生产支持补贴</t>
  </si>
  <si>
    <t xml:space="preserve">        农业组织化与产业化经营</t>
  </si>
  <si>
    <t xml:space="preserve">        农业资源保护修复与利用</t>
  </si>
  <si>
    <t xml:space="preserve">        其他农业支出</t>
  </si>
  <si>
    <t xml:space="preserve">      林业</t>
  </si>
  <si>
    <t xml:space="preserve">        林业事业机构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</si>
  <si>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</si>
  <si>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</si>
  <si>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</si>
  <si>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湿地保护</t>
  </si>
  <si>
    <t xml:space="preserve">        林业执法与监督</t>
  </si>
  <si>
    <t xml:space="preserve">        林业工程与项目管理</t>
  </si>
  <si>
    <t xml:space="preserve">        林业产业化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</si>
  <si>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</si>
  <si>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</si>
  <si>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</si>
  <si>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</si>
  <si>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</si>
  <si>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</si>
  <si>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</si>
  <si>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</si>
  <si>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</si>
  <si>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</si>
  <si>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</si>
  <si>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</si>
  <si>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</si>
  <si>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</si>
  <si>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</si>
  <si>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水资源费安排的支出</t>
  </si>
  <si>
    <t xml:space="preserve">        其他水利支出</t>
  </si>
  <si>
    <t xml:space="preserve">      南水北调</t>
  </si>
  <si>
    <t xml:space="preserve">        南水北调工程建设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</si>
  <si>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</si>
  <si>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</si>
  <si>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</si>
  <si>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</si>
  <si>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</si>
  <si>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其他扶贫支出</t>
  </si>
  <si>
    <t xml:space="preserve">      农业综合开发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</si>
  <si>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</si>
  <si>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</si>
  <si>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</si>
  <si>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</si>
  <si>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</si>
  <si>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</si>
  <si>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</si>
  <si>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</si>
  <si>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其他普惠金融发展支出</t>
  </si>
  <si>
    <t xml:space="preserve">      其他农林水事务支出</t>
  </si>
  <si>
    <t xml:space="preserve">        其他农林水事务支出</t>
  </si>
  <si>
    <t>十二、交通运输支出</t>
  </si>
  <si>
    <t xml:space="preserve">      公路水路运输</t>
  </si>
  <si>
    <t xml:space="preserve">        公路养护</t>
  </si>
  <si>
    <t xml:space="preserve">        公路路政管理</t>
  </si>
  <si>
    <t xml:space="preserve">        海事管理</t>
  </si>
  <si>
    <t xml:space="preserve">        其他公路水路运输支出</t>
  </si>
  <si>
    <t xml:space="preserve">      铁路运输</t>
  </si>
  <si>
    <t xml:space="preserve">        其他铁路运输支出</t>
  </si>
  <si>
    <t xml:space="preserve">      成品油价格改革对交通运输的补贴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</si>
  <si>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</si>
  <si>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</si>
  <si>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</si>
  <si>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</si>
  <si>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</si>
  <si>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</si>
  <si>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其他交通运输支出</t>
  </si>
  <si>
    <t xml:space="preserve">        公共交通运营补助</t>
  </si>
  <si>
    <t xml:space="preserve">        其他交通运输支出</t>
  </si>
  <si>
    <t>十三、资源勘探信息等支出</t>
  </si>
  <si>
    <t xml:space="preserve">      资源勘探开发</t>
  </si>
  <si>
    <t xml:space="preserve">        其他资源勘探业支出</t>
  </si>
  <si>
    <t xml:space="preserve">      制造业</t>
  </si>
  <si>
    <t xml:space="preserve">        交通运输设备制造业</t>
  </si>
  <si>
    <t xml:space="preserve">      建筑业</t>
  </si>
  <si>
    <t xml:space="preserve">      工业和信息产业监管</t>
  </si>
  <si>
    <t xml:space="preserve">        机关服务</t>
  </si>
  <si>
    <t xml:space="preserve">        工业和信息产业支持</t>
  </si>
  <si>
    <t xml:space="preserve">        行业监管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</si>
  <si>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</si>
  <si>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</si>
  <si>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</si>
  <si>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</si>
  <si>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</si>
  <si>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</si>
  <si>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</si>
  <si>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</si>
  <si>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</si>
  <si>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</si>
  <si>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</si>
  <si>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</si>
  <si>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十四、商业服务业等支出</t>
  </si>
  <si>
    <t xml:space="preserve">      商业流通事务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</si>
  <si>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</si>
  <si>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</si>
  <si>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</si>
  <si>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</si>
  <si>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</si>
  <si>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</si>
  <si>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</si>
  <si>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</si>
  <si>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</si>
  <si>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</si>
  <si>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十五、金融支出</t>
  </si>
  <si>
    <t xml:space="preserve">      金融发展支出</t>
  </si>
  <si>
    <t xml:space="preserve">        其他金融发展支出</t>
  </si>
  <si>
    <t>十六、援助其他地区支出</t>
  </si>
  <si>
    <t xml:space="preserve">      其他支出</t>
  </si>
  <si>
    <t>十七、国土海洋气象等支出</t>
  </si>
  <si>
    <t xml:space="preserve">      国土资源事务</t>
  </si>
  <si>
    <t xml:space="preserve">        土地资源储备支出</t>
  </si>
  <si>
    <t xml:space="preserve">        地质及矿产资源调查</t>
  </si>
  <si>
    <t xml:space="preserve">        其他国土资源事务支出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</si>
  <si>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</si>
  <si>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</si>
  <si>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</si>
  <si>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</si>
  <si>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</si>
  <si>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防震减灾基础管理</t>
  </si>
  <si>
    <t xml:space="preserve">      气象事务</t>
  </si>
  <si>
    <t xml:space="preserve">        气象信息传输及管理</t>
  </si>
  <si>
    <t xml:space="preserve">        气象服务</t>
  </si>
  <si>
    <t>十八、住房保障支出</t>
  </si>
  <si>
    <t xml:space="preserve">      保障性安居工程支出</t>
  </si>
  <si>
    <t xml:space="preserve">        农村危房改造</t>
  </si>
  <si>
    <t xml:space="preserve">        公共租赁住房</t>
  </si>
  <si>
    <t xml:space="preserve">      住房改革支出</t>
  </si>
  <si>
    <t xml:space="preserve">        住房公积金</t>
  </si>
  <si>
    <t xml:space="preserve">        购房补贴</t>
  </si>
  <si>
    <t xml:space="preserve">      城乡社区住宅</t>
  </si>
  <si>
    <t xml:space="preserve">        住房公积金管理</t>
  </si>
  <si>
    <t>十九、粮油物资储备支出</t>
  </si>
  <si>
    <t xml:space="preserve">      粮油事务</t>
  </si>
  <si>
    <t xml:space="preserve">        其他粮油事务支出</t>
  </si>
  <si>
    <t xml:space="preserve">      物资事务</t>
  </si>
  <si>
    <t xml:space="preserve">      粮油储备</t>
  </si>
  <si>
    <t xml:space="preserve">        储备粮油补贴支出</t>
  </si>
  <si>
    <t xml:space="preserve">        其他粮油储备支出</t>
  </si>
  <si>
    <t>二十、预备费</t>
  </si>
  <si>
    <t>二十一、债务付息支出</t>
  </si>
  <si>
    <t xml:space="preserve">      地方政府一般债务付息支出</t>
  </si>
  <si>
    <t xml:space="preserve">        地方政府其他一般债务付息支出</t>
  </si>
  <si>
    <t>表四</t>
  </si>
  <si>
    <t>2016年市级一般公共预算基本支出预算表（按经济分类）</t>
  </si>
  <si>
    <t>项   目</t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</si>
  <si>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年预算数</t>
    </r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</si>
  <si>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</si>
  <si>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</si>
  <si>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</si>
  <si>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</si>
  <si>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</si>
  <si>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</si>
  <si>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</si>
  <si>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</si>
  <si>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</si>
  <si>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</si>
  <si>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</si>
  <si>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</si>
  <si>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</si>
  <si>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</si>
  <si>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</si>
  <si>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</si>
  <si>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</si>
  <si>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</si>
  <si>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</si>
  <si>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</si>
  <si>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</si>
  <si>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</si>
  <si>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</si>
  <si>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</si>
  <si>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</si>
  <si>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</si>
  <si>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</si>
  <si>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</si>
  <si>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</si>
  <si>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</si>
  <si>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</si>
  <si>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</si>
  <si>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离退休费</t>
  </si>
  <si>
    <t xml:space="preserve">  住房公积金</t>
  </si>
  <si>
    <t xml:space="preserve">  其他对个人和家庭的补助支出</t>
  </si>
  <si>
    <t>表五</t>
  </si>
  <si>
    <t>2016年市级部门“三公”经费支出预算表</t>
  </si>
  <si>
    <t>项    目</t>
  </si>
  <si>
    <t>因公出国（境）费用</t>
  </si>
  <si>
    <t>公务接待费</t>
  </si>
  <si>
    <t>公务用车费</t>
  </si>
  <si>
    <t>其中：公务用车运行维护费</t>
  </si>
  <si>
    <t xml:space="preserve">      公务车购置费</t>
  </si>
  <si>
    <t>合    计</t>
  </si>
  <si>
    <t>表六</t>
  </si>
  <si>
    <t>2016年市对县区税收返还和转移支付预算表</t>
  </si>
  <si>
    <t>单位:万元</t>
  </si>
  <si>
    <t>补助县区合计</t>
  </si>
  <si>
    <t>上级对我市转移支付</t>
  </si>
  <si>
    <t>市本级安排转移支付</t>
  </si>
  <si>
    <t>小计</t>
  </si>
  <si>
    <t>补助市级</t>
  </si>
  <si>
    <t>补助县区</t>
  </si>
  <si>
    <t>税收返还</t>
  </si>
  <si>
    <t>增值税税收返还</t>
  </si>
  <si>
    <t>消费税基数返还</t>
  </si>
  <si>
    <t>所得税基数返还</t>
  </si>
  <si>
    <t>成品油价格和税费改革税收返还</t>
  </si>
  <si>
    <t>一般性转移支付</t>
  </si>
  <si>
    <t>均衡性转移支付收入</t>
  </si>
  <si>
    <t>老少边穷转移支付收入</t>
  </si>
  <si>
    <t>结算补助收入</t>
  </si>
  <si>
    <t>成品油价格和税费改革转移支付补助收入</t>
  </si>
  <si>
    <t>基层公检法司转移支付收入</t>
  </si>
  <si>
    <t>义务教育等转移支付收入</t>
  </si>
  <si>
    <t>其中：免费教科书</t>
  </si>
  <si>
    <t xml:space="preserve">  农村义务教育公用经费</t>
  </si>
  <si>
    <t xml:space="preserve">  家庭经济困难学生生活费</t>
  </si>
  <si>
    <t xml:space="preserve">  中小学校舍维修改造</t>
  </si>
  <si>
    <t>基本养老保险和低保等转移支付收入</t>
  </si>
  <si>
    <t>其中：基本养老保险补助</t>
  </si>
  <si>
    <t>新型农村合作医疗等转移支付收入</t>
  </si>
  <si>
    <t>其中：新型农村合作医疗补助</t>
  </si>
  <si>
    <t xml:space="preserve">  城镇居民基本医疗保险补助</t>
  </si>
  <si>
    <t>农村综合改革转移支付收入</t>
  </si>
  <si>
    <t>产粮（油）大县奖励资金收入</t>
  </si>
  <si>
    <t>重点生态功能区转移支付收入</t>
  </si>
  <si>
    <t>固定数额补助收入</t>
  </si>
  <si>
    <t>专项转移支付</t>
  </si>
  <si>
    <t>一般公共服务</t>
  </si>
  <si>
    <t>驰名商标奖励</t>
  </si>
  <si>
    <t>寺观教堂维修</t>
  </si>
  <si>
    <t>国防</t>
  </si>
  <si>
    <t>人民防空专项</t>
  </si>
  <si>
    <t>公共安全</t>
  </si>
  <si>
    <t>中央禁毒补助</t>
  </si>
  <si>
    <t>中央监狱补助</t>
  </si>
  <si>
    <t>所政设施维修</t>
  </si>
  <si>
    <t>法律援助办案经费</t>
  </si>
  <si>
    <t>教育</t>
  </si>
  <si>
    <t>农村义务教育薄弱学校改造</t>
  </si>
  <si>
    <t>原民办教师养老补贴</t>
  </si>
  <si>
    <t>普通高中国家助学金</t>
  </si>
  <si>
    <t>市区基础教育均衡发展专项</t>
  </si>
  <si>
    <t>现代职业教育质量提升专项</t>
  </si>
  <si>
    <t>市属本科高校事业发展</t>
  </si>
  <si>
    <t>本专科生奖助学金</t>
  </si>
  <si>
    <t>高校大学生服义务兵役学费补偿和贷款代偿</t>
  </si>
  <si>
    <t>学前教育发展专项</t>
  </si>
  <si>
    <t>特殊教育补助</t>
  </si>
  <si>
    <t>中职免学费</t>
  </si>
  <si>
    <t>中职助学金</t>
  </si>
  <si>
    <t>农村义务教育公用经费</t>
  </si>
  <si>
    <t>农村义务教育经济困难学生生活费</t>
  </si>
  <si>
    <t>科学技术</t>
  </si>
  <si>
    <t>科学技术奖励</t>
  </si>
  <si>
    <t>科技创新基地（体系）能力建设</t>
  </si>
  <si>
    <t>基层科普行动计划</t>
  </si>
  <si>
    <t>文化体育与传媒</t>
  </si>
  <si>
    <t>公共文化服务体系建设</t>
  </si>
  <si>
    <t>大型体育场馆免费低收费开放补助</t>
  </si>
  <si>
    <t>美术馆公共图书馆文化馆（站）免费开放</t>
  </si>
  <si>
    <t>农村文化建设</t>
  </si>
  <si>
    <t>社会保障和就业</t>
  </si>
  <si>
    <t>残疾人事业发展</t>
  </si>
  <si>
    <t>孤儿基本生活保障</t>
  </si>
  <si>
    <t>流浪乞讨人员救助</t>
  </si>
  <si>
    <t>困难群众基本生活救助—低保</t>
  </si>
  <si>
    <t>困难群众基本生活救助—临时救助</t>
  </si>
  <si>
    <t>抚恤补助</t>
  </si>
  <si>
    <t>就业补助</t>
  </si>
  <si>
    <t>退役安置补助（第一批）</t>
  </si>
  <si>
    <t>退役安置补助（第二批）</t>
  </si>
  <si>
    <t>医疗卫生与计划生育</t>
  </si>
  <si>
    <t>优抚对象医疗补助</t>
  </si>
  <si>
    <t>公共卫生服务补助</t>
  </si>
  <si>
    <t>基本公共卫生服务补助</t>
  </si>
  <si>
    <t>县级公立医院综合改革</t>
  </si>
  <si>
    <t>基本药物制度补助</t>
  </si>
  <si>
    <t>城乡医疗救助</t>
  </si>
  <si>
    <t>疾病应急救助</t>
  </si>
  <si>
    <t>住院医师规范化培训</t>
  </si>
  <si>
    <t>计划生育服务</t>
  </si>
  <si>
    <t>重大公共卫生</t>
  </si>
  <si>
    <t>节能环保</t>
  </si>
  <si>
    <t>煤矿瓦斯综合治理</t>
  </si>
  <si>
    <t>大气污染防治专项</t>
  </si>
  <si>
    <t>完善退耕还林政策补助</t>
  </si>
  <si>
    <t>农林水</t>
  </si>
  <si>
    <t>江河湖库水系综合整治</t>
  </si>
  <si>
    <t>大中型水库移民后期扶持</t>
  </si>
  <si>
    <t>抗旱规划引调提水补助</t>
  </si>
  <si>
    <t>森林生态效益补偿</t>
  </si>
  <si>
    <t>山洪灾害防治</t>
  </si>
  <si>
    <t>农田水利设施建设</t>
  </si>
  <si>
    <t>少数民族发展</t>
  </si>
  <si>
    <t>农业综合开发</t>
  </si>
  <si>
    <t>中央林业补助</t>
  </si>
  <si>
    <t>扶贫发展</t>
  </si>
  <si>
    <t>农业支持保护</t>
  </si>
  <si>
    <t>农田水利建设</t>
  </si>
  <si>
    <t>小型水源工程</t>
  </si>
  <si>
    <t>小麦“一喷三防”补助</t>
  </si>
  <si>
    <t>基层农技推广体系改革与建设</t>
  </si>
  <si>
    <t>农民专业合作社示范社</t>
  </si>
  <si>
    <t>农村土地承包经营权确权登记</t>
  </si>
  <si>
    <t>农作物重大病虫害统防统治</t>
  </si>
  <si>
    <t>农业技术推广与体系建设</t>
  </si>
  <si>
    <t>农作物种业发展</t>
  </si>
  <si>
    <t>无公害农产品生产基地建设</t>
  </si>
  <si>
    <t>水产业发展与产品质量监管</t>
  </si>
  <si>
    <t>农产品质量监管与农业标准化</t>
  </si>
  <si>
    <t>农产品质量安全监测及“三品一批”监管</t>
  </si>
  <si>
    <t>农村沼气技术服务体系</t>
  </si>
  <si>
    <t>新型职业农民培育工程</t>
  </si>
  <si>
    <t>乡镇（区域）农技站条件建设</t>
  </si>
  <si>
    <t>农业企业发展专项</t>
  </si>
  <si>
    <t>畜牧企业发展贷款贴息</t>
  </si>
  <si>
    <t>基层动物防疫工作</t>
  </si>
  <si>
    <t>林业企业发展贷款贴息</t>
  </si>
  <si>
    <t>农村基础设施建设</t>
  </si>
  <si>
    <t>农业保险保费补贴</t>
  </si>
  <si>
    <t>县域金融机构涉农贷款增量奖励</t>
  </si>
  <si>
    <t>农村金融机构定向费用补贴</t>
  </si>
  <si>
    <t>小额担保贷款贴息</t>
  </si>
  <si>
    <t>交通运输</t>
  </si>
  <si>
    <t>郑欧班列补助</t>
  </si>
  <si>
    <t>干线公路建设养护</t>
  </si>
  <si>
    <t>商业服务业等</t>
  </si>
  <si>
    <t>民贸民品贷款贴息</t>
  </si>
  <si>
    <t>生猪调出大县奖励</t>
  </si>
  <si>
    <t>外经贸发展专项</t>
  </si>
  <si>
    <t>住房保障</t>
  </si>
  <si>
    <t>农村危房改造</t>
  </si>
  <si>
    <t>城镇保障性安居工程</t>
  </si>
  <si>
    <t>粮油物资储备</t>
  </si>
  <si>
    <t>应急供应粮食仓储设施维修改造</t>
  </si>
  <si>
    <t>合  计</t>
  </si>
  <si>
    <t>表七</t>
  </si>
  <si>
    <t>2016年市对县区税收返还和转移支付预算汇总表</t>
  </si>
  <si>
    <t>市  县</t>
  </si>
  <si>
    <t>二七区</t>
  </si>
  <si>
    <t>金水区</t>
  </si>
  <si>
    <t>中原区</t>
  </si>
  <si>
    <t>管城区</t>
  </si>
  <si>
    <t>上街区</t>
  </si>
  <si>
    <t>惠济区</t>
  </si>
  <si>
    <t>高新区</t>
  </si>
  <si>
    <t>经开区</t>
  </si>
  <si>
    <t>郑东新区</t>
  </si>
  <si>
    <t>航空港区</t>
  </si>
  <si>
    <t>荥阳市</t>
  </si>
  <si>
    <t>中牟县</t>
  </si>
  <si>
    <t>新郑市</t>
  </si>
  <si>
    <t>登封市</t>
  </si>
  <si>
    <t>新密市</t>
  </si>
  <si>
    <t>表八</t>
  </si>
  <si>
    <r>
      <t>2016</t>
    </r>
    <r>
      <rPr>
        <b/>
        <sz val="16"/>
        <rFont val="黑体"/>
        <family val="3"/>
      </rPr>
      <t>年市级政府性基金收入预算表</t>
    </r>
  </si>
  <si>
    <t>散装水泥专项资金收入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</si>
  <si>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</si>
  <si>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</si>
  <si>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</si>
  <si>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</si>
  <si>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</si>
  <si>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</si>
  <si>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</si>
  <si>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彩票发行机构和彩票销售机构的业务费用</t>
  </si>
  <si>
    <t>其他政府性基金收入</t>
  </si>
  <si>
    <t>二、政府性基金补助收入</t>
  </si>
  <si>
    <t>三、政府性基金上解收入</t>
  </si>
  <si>
    <t>四、上年结余收入</t>
  </si>
  <si>
    <t>五、地方政府专项债务收入</t>
  </si>
  <si>
    <t>表九</t>
  </si>
  <si>
    <t>2016年市级政府性基金支出预算表</t>
  </si>
  <si>
    <t>当年预算收入</t>
  </si>
  <si>
    <t>政府性基金上级补助</t>
  </si>
  <si>
    <t>上年结余</t>
  </si>
  <si>
    <t>一、市本级支出</t>
  </si>
  <si>
    <t xml:space="preserve"> 社会保障和就业支出</t>
  </si>
  <si>
    <t xml:space="preserve">    大中型水库移民后期扶持基金支出</t>
  </si>
  <si>
    <t>小型水库移民扶助基金及对应专项债务收入安排的支出</t>
  </si>
  <si>
    <t xml:space="preserve"> 城乡社区支出</t>
  </si>
  <si>
    <t>国有土地使用权出让收入及对应专项债务收入安排的支出</t>
  </si>
  <si>
    <t>城市公用事业附加及对应专项债务收入安排的支出</t>
  </si>
  <si>
    <t>国有土地收益基金及对应专项债务收入安排的支出</t>
  </si>
  <si>
    <t>农业土地开发资金及对应专项债务收入安排的支出</t>
  </si>
  <si>
    <t>新增建设用地有偿使用费及对应专项债务收入安排的支出</t>
  </si>
  <si>
    <t>城市基础设施配套费及对应专项债务收入安排的支出</t>
  </si>
  <si>
    <t>污水处理费收入及对应专项债务收入安排的支出</t>
  </si>
  <si>
    <t xml:space="preserve"> 资源勘探信息等支出</t>
  </si>
  <si>
    <t>散装水泥专项资金及对应专项债务收入安排的支出</t>
  </si>
  <si>
    <t>新型墙体材料专项基金及对应专项债务收入安排的支出</t>
  </si>
  <si>
    <t xml:space="preserve"> 其他支出</t>
  </si>
  <si>
    <t>其他政府性基金及对应专项债务收入安排的支出</t>
  </si>
  <si>
    <t>彩票发行销售机构业务费安排的支出</t>
  </si>
  <si>
    <t>彩票公益金及对应专项债务收入安排的支出</t>
  </si>
  <si>
    <t xml:space="preserve"> 债务付息支出</t>
  </si>
  <si>
    <t>二、补助县区支出</t>
  </si>
  <si>
    <t>三、调出资金</t>
  </si>
  <si>
    <t>四、结转下年</t>
  </si>
  <si>
    <t>表十</t>
  </si>
  <si>
    <t>2016年市级政府性基金支出预算明细表</t>
  </si>
  <si>
    <t>一、社会保障和就业支出</t>
  </si>
  <si>
    <t xml:space="preserve">    小型水库移民扶助基金及对应专项债务收入安排的支出</t>
  </si>
  <si>
    <t xml:space="preserve">      基础设施建设和经济发展</t>
  </si>
  <si>
    <t>二、城乡社区支出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</si>
  <si>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</si>
  <si>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</si>
  <si>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</si>
  <si>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</si>
  <si>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廉租住房支出</t>
  </si>
  <si>
    <t xml:space="preserve">      支付破产或改制企业职工安置费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</si>
  <si>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</si>
  <si>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其他国有土地使用权出让收入安排的支出</t>
  </si>
  <si>
    <t xml:space="preserve">    城市公用事业附加及对应专项债务收入安排的支出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</si>
  <si>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</si>
  <si>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</si>
  <si>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</si>
  <si>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</si>
  <si>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基本农田建设和保护支出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</si>
  <si>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</si>
  <si>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</si>
  <si>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</si>
  <si>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三、资源勘探信息等支出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</si>
  <si>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</si>
  <si>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</si>
  <si>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</si>
  <si>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</si>
  <si>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</si>
  <si>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</si>
  <si>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</si>
  <si>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</si>
  <si>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</si>
  <si>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</si>
  <si>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其他新型墙体材料专项基金支出</t>
  </si>
  <si>
    <t>四、其他支出</t>
  </si>
  <si>
    <t xml:space="preserve">    彩票发行销售机构业务费安排的支出</t>
  </si>
  <si>
    <t xml:space="preserve">      福利彩票销售机构的业务费支出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</si>
  <si>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</si>
  <si>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</si>
  <si>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</si>
  <si>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</si>
  <si>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</si>
  <si>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</si>
  <si>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五、债务付息支出</t>
  </si>
  <si>
    <t>表十一</t>
  </si>
  <si>
    <t>2016年市对县区政府性基金转移支付预算表</t>
  </si>
  <si>
    <t>补助市县合计</t>
  </si>
  <si>
    <t>大中型水库移民后期扶持基金支出</t>
  </si>
  <si>
    <t>合     计</t>
  </si>
  <si>
    <t>表十二</t>
  </si>
  <si>
    <t>2016年市级国有资本经营收支预算表</t>
  </si>
  <si>
    <t>项  目</t>
  </si>
  <si>
    <t>收入预算数</t>
  </si>
  <si>
    <t>支出预算数</t>
  </si>
  <si>
    <t>利润收入</t>
  </si>
  <si>
    <t>解决历史遗留问题及改革成本支出</t>
  </si>
  <si>
    <t>股利、股息收入</t>
  </si>
  <si>
    <t>国有企业资本金注入</t>
  </si>
  <si>
    <t>其他国有资本经营预算支出</t>
  </si>
  <si>
    <t>本年收入合计</t>
  </si>
  <si>
    <t>本年支出合计</t>
  </si>
  <si>
    <t>上年超收</t>
  </si>
  <si>
    <t>调出资金</t>
  </si>
  <si>
    <t>收 入 总 计</t>
  </si>
  <si>
    <t>支 出 总 计</t>
  </si>
  <si>
    <t>表十三</t>
  </si>
  <si>
    <t>2016年郑州市级社会保险基金收支预算表</t>
  </si>
  <si>
    <t>企业职工基本养老保险基金收入</t>
  </si>
  <si>
    <t>企业职工基本养老保险基金支出</t>
  </si>
  <si>
    <t xml:space="preserve">  基本养老保险费收入</t>
  </si>
  <si>
    <t xml:space="preserve">  基本养老金支出</t>
  </si>
  <si>
    <t xml:space="preserve">  投资收益</t>
  </si>
  <si>
    <t xml:space="preserve">  丧葬抚恤补助支出</t>
  </si>
  <si>
    <t xml:space="preserve">  财政补贴收入</t>
  </si>
  <si>
    <t xml:space="preserve">  转移支出</t>
  </si>
  <si>
    <t xml:space="preserve">  其他收入</t>
  </si>
  <si>
    <t xml:space="preserve">  上解上级支出</t>
  </si>
  <si>
    <t xml:space="preserve">  转移收入</t>
  </si>
  <si>
    <t>失业保险基金支出</t>
  </si>
  <si>
    <t>失业保险基金收入</t>
  </si>
  <si>
    <t xml:space="preserve">  失业保险金支出</t>
  </si>
  <si>
    <t xml:space="preserve">  失业保险费收入</t>
  </si>
  <si>
    <t xml:space="preserve">  医疗补助金支出</t>
  </si>
  <si>
    <t xml:space="preserve">  利息收入</t>
  </si>
  <si>
    <t xml:space="preserve">  稳定岗位补贴支出</t>
  </si>
  <si>
    <t xml:space="preserve"> 上级补助收入</t>
  </si>
  <si>
    <t xml:space="preserve">  其他费用支出</t>
  </si>
  <si>
    <t>城镇职工基本医疗保险基金收入</t>
  </si>
  <si>
    <t>城镇职工基本医疗保险基金支出</t>
  </si>
  <si>
    <t xml:space="preserve">  基本医疗保险费收入</t>
  </si>
  <si>
    <t xml:space="preserve">  基本医疗保险待遇支出</t>
  </si>
  <si>
    <t xml:space="preserve">    其中：住院支出</t>
  </si>
  <si>
    <t>　        门诊支出</t>
  </si>
  <si>
    <t>工伤保险基金收入</t>
  </si>
  <si>
    <t>工伤保险基金支出</t>
  </si>
  <si>
    <t xml:space="preserve">  工伤保险费收入</t>
  </si>
  <si>
    <t xml:space="preserve">  工伤保险待遇支出</t>
  </si>
  <si>
    <t>　　 其中：医疗待遇支出</t>
  </si>
  <si>
    <t xml:space="preserve">  其他支出</t>
  </si>
  <si>
    <t>生育保险基金收入</t>
  </si>
  <si>
    <t>生育保险基金支出</t>
  </si>
  <si>
    <t xml:space="preserve">  生育保险费收入</t>
  </si>
  <si>
    <t xml:space="preserve">  生育医疗费用支出</t>
  </si>
  <si>
    <t xml:space="preserve">  生育津贴支出</t>
  </si>
  <si>
    <t>机关事业养老保险收入</t>
  </si>
  <si>
    <t>机关事业养老保险支出</t>
  </si>
  <si>
    <t xml:space="preserve">   保险费收入</t>
  </si>
  <si>
    <t xml:space="preserve">    社会保险待遇支出</t>
  </si>
  <si>
    <t xml:space="preserve">   利息收入</t>
  </si>
  <si>
    <t xml:space="preserve">   财政补贴收入</t>
  </si>
  <si>
    <t>城乡居民基本养老保险收入</t>
  </si>
  <si>
    <t>城乡居民基本养老保险支出</t>
  </si>
  <si>
    <t xml:space="preserve">    转移支出</t>
  </si>
  <si>
    <t xml:space="preserve">   转移收入</t>
  </si>
  <si>
    <t>城镇居民医疗保险收入</t>
  </si>
  <si>
    <t>城镇居民医疗保险支出</t>
  </si>
  <si>
    <t xml:space="preserve">    购买大病保险支出</t>
  </si>
  <si>
    <t>上年滚存结余</t>
  </si>
  <si>
    <t>年末滚存结余</t>
  </si>
  <si>
    <t>收入总计</t>
  </si>
  <si>
    <t>支出总计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</si>
</sst>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_-&quot;$&quot;* #,##0_-;\-&quot;$&quot;* #,##0_-;_-&quot;$&quot;* &quot;-&quot;_-;_-@_-"/>
    <numFmt numFmtId="178" formatCode="0;_琀"/>
    <numFmt numFmtId="179" formatCode="#,##0;\-#,##0;&quot;-&quot;"/>
    <numFmt numFmtId="180" formatCode="_-* #,##0_$_-;\-* #,##0_$_-;_-* &quot;-&quot;_$_-;_-@_-"/>
    <numFmt numFmtId="181" formatCode="#,##0;\(#,##0\)"/>
    <numFmt numFmtId="182" formatCode="_(&quot;$&quot;* #,##0.00_);_(&quot;$&quot;* \(#,##0.00\);_(&quot;$&quot;* &quot;-&quot;??_);_(@_)"/>
    <numFmt numFmtId="183" formatCode="\$#,##0.00;\(\$#,##0.00\)"/>
    <numFmt numFmtId="184" formatCode="yyyy&quot;年&quot;m&quot;月&quot;d&quot;日&quot;;@"/>
    <numFmt numFmtId="185" formatCode="\$#,##0;\(\$#,##0\)"/>
    <numFmt numFmtId="186" formatCode="0.0"/>
    <numFmt numFmtId="187" formatCode="_-* #,##0.00&quot;$&quot;_-;\-* #,##0.00&quot;$&quot;_-;_-* &quot;-&quot;??&quot;$&quot;_-;_-@_-"/>
    <numFmt numFmtId="188" formatCode="_-* #,##0.00_$_-;\-* #,##0.00_$_-;_-* &quot;-&quot;??_$_-;_-@_-"/>
    <numFmt numFmtId="189" formatCode="0_ "/>
    <numFmt numFmtId="190" formatCode="#,##0_ "/>
    <numFmt numFmtId="191" formatCode="#,##0_);[Red]\(#,##0\)"/>
    <numFmt numFmtId="192" formatCode="0.0_ "/>
  </numFmts>
  <fonts count="60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4"/>
      <name val="方正小标宋简体"/>
      <family val="0"/>
    </font>
    <font>
      <sz val="11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name val="官帕眉"/>
      <family val="0"/>
    </font>
    <font>
      <sz val="12"/>
      <name val="바탕체"/>
      <family val="3"/>
    </font>
    <font>
      <sz val="11"/>
      <color indexed="17"/>
      <name val="微软雅黑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20"/>
      <name val="微软雅黑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2"/>
    </font>
  </fonts>
  <fills count="4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4" applyNumberFormat="0" applyFill="0" applyAlignment="0" applyProtection="0"/>
    <xf numFmtId="0" fontId="28" fillId="10" borderId="0" applyNumberFormat="0" applyBorder="0" applyAlignment="0" applyProtection="0"/>
    <xf numFmtId="0" fontId="22" fillId="0" borderId="5" applyNumberFormat="0" applyFill="0" applyAlignment="0" applyProtection="0"/>
    <xf numFmtId="0" fontId="43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6" applyNumberFormat="0" applyAlignment="0" applyProtection="0"/>
    <xf numFmtId="0" fontId="34" fillId="13" borderId="1" applyNumberFormat="0" applyAlignment="0" applyProtection="0"/>
    <xf numFmtId="0" fontId="25" fillId="14" borderId="7" applyNumberFormat="0" applyAlignment="0" applyProtection="0"/>
    <xf numFmtId="0" fontId="16" fillId="3" borderId="0" applyNumberFormat="0" applyBorder="0" applyAlignment="0" applyProtection="0"/>
    <xf numFmtId="177" fontId="36" fillId="0" borderId="0" applyFont="0" applyFill="0" applyBorder="0" applyAlignment="0" applyProtection="0"/>
    <xf numFmtId="0" fontId="28" fillId="15" borderId="0" applyNumberFormat="0" applyBorder="0" applyAlignment="0" applyProtection="0"/>
    <xf numFmtId="0" fontId="38" fillId="0" borderId="8" applyNumberFormat="0" applyFill="0" applyAlignment="0" applyProtection="0"/>
    <xf numFmtId="0" fontId="10" fillId="0" borderId="9" applyNumberFormat="0" applyFill="0" applyAlignment="0" applyProtection="0"/>
    <xf numFmtId="0" fontId="7" fillId="16" borderId="0" applyNumberFormat="0" applyBorder="0" applyAlignment="0" applyProtection="0"/>
    <xf numFmtId="0" fontId="35" fillId="2" borderId="0" applyNumberFormat="0" applyBorder="0" applyAlignment="0" applyProtection="0"/>
    <xf numFmtId="0" fontId="9" fillId="0" borderId="0" applyFont="0" applyFill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19" borderId="0" applyNumberFormat="0" applyBorder="0" applyAlignment="0" applyProtection="0"/>
    <xf numFmtId="0" fontId="28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8" fillId="23" borderId="0" applyNumberFormat="0" applyBorder="0" applyAlignment="0" applyProtection="0"/>
    <xf numFmtId="178" fontId="39" fillId="0" borderId="0" applyFont="0" applyFill="0" applyBorder="0" applyAlignment="0" applyProtection="0"/>
    <xf numFmtId="0" fontId="28" fillId="12" borderId="0" applyNumberFormat="0" applyBorder="0" applyAlignment="0" applyProtection="0"/>
    <xf numFmtId="0" fontId="16" fillId="24" borderId="0" applyNumberFormat="0" applyBorder="0" applyAlignment="0" applyProtection="0"/>
    <xf numFmtId="0" fontId="7" fillId="25" borderId="0" applyNumberFormat="0" applyBorder="0" applyAlignment="0" applyProtection="0"/>
    <xf numFmtId="0" fontId="16" fillId="24" borderId="0" applyNumberFormat="0" applyBorder="0" applyAlignment="0" applyProtection="0"/>
    <xf numFmtId="0" fontId="20" fillId="6" borderId="0" applyNumberFormat="0" applyBorder="0" applyAlignment="0" applyProtection="0"/>
    <xf numFmtId="0" fontId="28" fillId="26" borderId="0" applyNumberFormat="0" applyBorder="0" applyAlignment="0" applyProtection="0"/>
    <xf numFmtId="0" fontId="36" fillId="0" borderId="0">
      <alignment/>
      <protection/>
    </xf>
    <xf numFmtId="0" fontId="16" fillId="22" borderId="0" applyNumberFormat="0" applyBorder="0" applyAlignment="0" applyProtection="0"/>
    <xf numFmtId="0" fontId="28" fillId="26" borderId="0" applyNumberFormat="0" applyBorder="0" applyAlignment="0" applyProtection="0"/>
    <xf numFmtId="0" fontId="20" fillId="6" borderId="0" applyNumberFormat="0" applyBorder="0" applyAlignment="0" applyProtection="0"/>
    <xf numFmtId="0" fontId="28" fillId="27" borderId="0" applyNumberFormat="0" applyBorder="0" applyAlignment="0" applyProtection="0"/>
    <xf numFmtId="0" fontId="16" fillId="28" borderId="0" applyNumberFormat="0" applyBorder="0" applyAlignment="0" applyProtection="0"/>
    <xf numFmtId="0" fontId="43" fillId="11" borderId="0" applyNumberFormat="0" applyBorder="0" applyAlignment="0" applyProtection="0"/>
    <xf numFmtId="0" fontId="28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16" borderId="0" applyNumberFormat="0" applyBorder="0" applyAlignment="0" applyProtection="0"/>
    <xf numFmtId="0" fontId="20" fillId="6" borderId="0" applyNumberFormat="0" applyBorder="0" applyAlignment="0" applyProtection="0"/>
    <xf numFmtId="0" fontId="37" fillId="4" borderId="0" applyNumberFormat="0" applyBorder="0" applyAlignment="0" applyProtection="0"/>
    <xf numFmtId="0" fontId="16" fillId="0" borderId="0">
      <alignment vertical="center"/>
      <protection/>
    </xf>
    <xf numFmtId="0" fontId="37" fillId="7" borderId="0" applyNumberFormat="0" applyBorder="0" applyAlignment="0" applyProtection="0"/>
    <xf numFmtId="0" fontId="37" fillId="30" borderId="0" applyNumberFormat="0" applyBorder="0" applyAlignment="0" applyProtection="0"/>
    <xf numFmtId="0" fontId="41" fillId="25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3" borderId="0" applyNumberFormat="0" applyBorder="0" applyAlignment="0" applyProtection="0"/>
    <xf numFmtId="0" fontId="7" fillId="34" borderId="0" applyNumberFormat="0" applyBorder="0" applyAlignment="0" applyProtection="0"/>
    <xf numFmtId="41" fontId="40" fillId="0" borderId="0" applyFon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7" fillId="16" borderId="0" applyNumberFormat="0" applyBorder="0" applyAlignment="0" applyProtection="0"/>
    <xf numFmtId="0" fontId="43" fillId="11" borderId="0" applyNumberFormat="0" applyBorder="0" applyAlignment="0" applyProtection="0"/>
    <xf numFmtId="0" fontId="7" fillId="36" borderId="0" applyNumberFormat="0" applyBorder="0" applyAlignment="0" applyProtection="0"/>
    <xf numFmtId="0" fontId="37" fillId="36" borderId="0" applyNumberFormat="0" applyBorder="0" applyAlignment="0" applyProtection="0"/>
    <xf numFmtId="179" fontId="48" fillId="0" borderId="0" applyFill="0" applyBorder="0" applyAlignment="0">
      <protection/>
    </xf>
    <xf numFmtId="41" fontId="3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1" fillId="25" borderId="0" applyNumberFormat="0" applyBorder="0" applyAlignment="0" applyProtection="0"/>
    <xf numFmtId="181" fontId="40" fillId="0" borderId="0">
      <alignment/>
      <protection/>
    </xf>
    <xf numFmtId="0" fontId="5" fillId="37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43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0" fillId="0" borderId="0">
      <alignment vertical="center"/>
      <protection/>
    </xf>
    <xf numFmtId="183" fontId="40" fillId="0" borderId="0">
      <alignment/>
      <protection/>
    </xf>
    <xf numFmtId="184" fontId="39" fillId="0" borderId="0" applyFont="0" applyFill="0" applyBorder="0" applyAlignment="0" applyProtection="0"/>
    <xf numFmtId="0" fontId="52" fillId="0" borderId="0" applyProtection="0">
      <alignment/>
    </xf>
    <xf numFmtId="185" fontId="40" fillId="0" borderId="0">
      <alignment/>
      <protection/>
    </xf>
    <xf numFmtId="2" fontId="52" fillId="0" borderId="0" applyProtection="0">
      <alignment/>
    </xf>
    <xf numFmtId="38" fontId="53" fillId="13" borderId="0" applyNumberFormat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0" fontId="54" fillId="0" borderId="0" applyProtection="0">
      <alignment/>
    </xf>
    <xf numFmtId="0" fontId="42" fillId="0" borderId="0" applyProtection="0">
      <alignment/>
    </xf>
    <xf numFmtId="0" fontId="41" fillId="25" borderId="0" applyNumberFormat="0" applyBorder="0" applyAlignment="0" applyProtection="0"/>
    <xf numFmtId="10" fontId="53" fillId="38" borderId="12" applyNumberFormat="0" applyBorder="0" applyAlignment="0" applyProtection="0"/>
    <xf numFmtId="37" fontId="56" fillId="0" borderId="0">
      <alignment/>
      <protection/>
    </xf>
    <xf numFmtId="0" fontId="20" fillId="6" borderId="0" applyNumberFormat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10" fontId="36" fillId="0" borderId="0" applyFont="0" applyFill="0" applyBorder="0" applyAlignment="0" applyProtection="0"/>
    <xf numFmtId="1" fontId="36" fillId="0" borderId="0">
      <alignment/>
      <protection/>
    </xf>
    <xf numFmtId="0" fontId="52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0" fillId="0" borderId="0">
      <alignment/>
      <protection/>
    </xf>
    <xf numFmtId="0" fontId="20" fillId="6" borderId="0" applyNumberFormat="0" applyBorder="0" applyAlignment="0" applyProtection="0"/>
    <xf numFmtId="0" fontId="43" fillId="11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5" fillId="6" borderId="0" applyNumberFormat="0" applyBorder="0" applyAlignment="0" applyProtection="0"/>
    <xf numFmtId="0" fontId="43" fillId="11" borderId="0" applyNumberFormat="0" applyBorder="0" applyAlignment="0" applyProtection="0"/>
    <xf numFmtId="0" fontId="0" fillId="0" borderId="0">
      <alignment vertical="center"/>
      <protection/>
    </xf>
    <xf numFmtId="0" fontId="43" fillId="11" borderId="0" applyNumberFormat="0" applyBorder="0" applyAlignment="0" applyProtection="0"/>
    <xf numFmtId="40" fontId="46" fillId="0" borderId="0" applyFont="0" applyFill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5" fillId="6" borderId="0" applyNumberFormat="0" applyBorder="0" applyAlignment="0" applyProtection="0"/>
    <xf numFmtId="0" fontId="20" fillId="6" borderId="0" applyNumberFormat="0" applyBorder="0" applyAlignment="0" applyProtection="0"/>
    <xf numFmtId="0" fontId="43" fillId="11" borderId="0" applyNumberFormat="0" applyBorder="0" applyAlignment="0" applyProtection="0"/>
    <xf numFmtId="0" fontId="20" fillId="6" borderId="0" applyNumberFormat="0" applyBorder="0" applyAlignment="0" applyProtection="0"/>
    <xf numFmtId="176" fontId="9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43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0" fillId="6" borderId="0" applyNumberFormat="0" applyBorder="0" applyAlignment="0" applyProtection="0"/>
    <xf numFmtId="0" fontId="35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3" fillId="11" borderId="0" applyNumberFormat="0" applyBorder="0" applyAlignment="0" applyProtection="0"/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186" fontId="4" fillId="0" borderId="12">
      <alignment vertical="center"/>
      <protection locked="0"/>
    </xf>
    <xf numFmtId="0" fontId="4" fillId="0" borderId="0">
      <alignment/>
      <protection/>
    </xf>
    <xf numFmtId="0" fontId="35" fillId="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1" fillId="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5" fillId="2" borderId="0" applyNumberFormat="0" applyBorder="0" applyAlignment="0" applyProtection="0"/>
    <xf numFmtId="0" fontId="41" fillId="2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7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1" fillId="25" borderId="0" applyNumberFormat="0" applyBorder="0" applyAlignment="0" applyProtection="0"/>
    <xf numFmtId="0" fontId="23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0" fontId="59" fillId="0" borderId="0">
      <alignment/>
      <protection/>
    </xf>
    <xf numFmtId="0" fontId="46" fillId="0" borderId="0" applyFont="0" applyFill="0" applyBorder="0" applyAlignment="0" applyProtection="0"/>
    <xf numFmtId="0" fontId="50" fillId="0" borderId="0">
      <alignment/>
      <protection/>
    </xf>
    <xf numFmtId="18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40" fillId="0" borderId="0">
      <alignment/>
      <protection/>
    </xf>
    <xf numFmtId="43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1" fontId="4" fillId="0" borderId="12">
      <alignment vertical="center"/>
      <protection locked="0"/>
    </xf>
  </cellStyleXfs>
  <cellXfs count="214">
    <xf numFmtId="0" fontId="0" fillId="0" borderId="0" xfId="0" applyAlignment="1">
      <alignment/>
    </xf>
    <xf numFmtId="0" fontId="0" fillId="0" borderId="0" xfId="143" applyFill="1">
      <alignment vertical="center"/>
      <protection/>
    </xf>
    <xf numFmtId="0" fontId="1" fillId="0" borderId="0" xfId="143" applyFont="1" applyFill="1">
      <alignment vertical="center"/>
      <protection/>
    </xf>
    <xf numFmtId="0" fontId="0" fillId="0" borderId="0" xfId="143" applyFont="1" applyFill="1">
      <alignment vertical="center"/>
      <protection/>
    </xf>
    <xf numFmtId="189" fontId="0" fillId="0" borderId="0" xfId="143" applyNumberFormat="1" applyFont="1" applyFill="1" applyAlignment="1">
      <alignment horizontal="center" vertical="center"/>
      <protection/>
    </xf>
    <xf numFmtId="0" fontId="2" fillId="0" borderId="0" xfId="143" applyFont="1" applyFill="1">
      <alignment vertical="center"/>
      <protection/>
    </xf>
    <xf numFmtId="0" fontId="3" fillId="0" borderId="0" xfId="143" applyFont="1" applyFill="1" applyAlignment="1">
      <alignment horizontal="center" vertical="center"/>
      <protection/>
    </xf>
    <xf numFmtId="189" fontId="3" fillId="0" borderId="0" xfId="143" applyNumberFormat="1" applyFont="1" applyFill="1" applyAlignment="1">
      <alignment horizontal="center" vertical="center"/>
      <protection/>
    </xf>
    <xf numFmtId="0" fontId="0" fillId="0" borderId="0" xfId="143" applyFont="1" applyFill="1" applyAlignment="1">
      <alignment horizontal="center" vertical="center"/>
      <protection/>
    </xf>
    <xf numFmtId="189" fontId="4" fillId="0" borderId="0" xfId="143" applyNumberFormat="1" applyFont="1" applyFill="1" applyAlignment="1">
      <alignment horizontal="right" vertical="center"/>
      <protection/>
    </xf>
    <xf numFmtId="189" fontId="5" fillId="0" borderId="12" xfId="143" applyNumberFormat="1" applyFont="1" applyFill="1" applyBorder="1" applyAlignment="1">
      <alignment horizontal="center" vertical="center" wrapText="1"/>
      <protection/>
    </xf>
    <xf numFmtId="189" fontId="1" fillId="0" borderId="12" xfId="143" applyNumberFormat="1" applyFont="1" applyFill="1" applyBorder="1" applyAlignment="1">
      <alignment horizontal="center" vertical="center"/>
      <protection/>
    </xf>
    <xf numFmtId="189" fontId="5" fillId="0" borderId="14" xfId="143" applyNumberFormat="1" applyFont="1" applyFill="1" applyBorder="1" applyAlignment="1">
      <alignment horizontal="left" vertical="center" wrapText="1"/>
      <protection/>
    </xf>
    <xf numFmtId="190" fontId="6" fillId="0" borderId="12" xfId="143" applyNumberFormat="1" applyFont="1" applyFill="1" applyBorder="1" applyAlignment="1">
      <alignment horizontal="right" vertical="center" wrapText="1"/>
      <protection/>
    </xf>
    <xf numFmtId="0" fontId="7" fillId="0" borderId="14" xfId="143" applyNumberFormat="1" applyFont="1" applyFill="1" applyBorder="1" applyAlignment="1" applyProtection="1">
      <alignment horizontal="left" vertical="center"/>
      <protection/>
    </xf>
    <xf numFmtId="190" fontId="8" fillId="0" borderId="12" xfId="143" applyNumberFormat="1" applyFont="1" applyFill="1" applyBorder="1" applyAlignment="1">
      <alignment horizontal="right" vertical="center" wrapText="1"/>
      <protection/>
    </xf>
    <xf numFmtId="189" fontId="7" fillId="0" borderId="14" xfId="143" applyNumberFormat="1" applyFont="1" applyFill="1" applyBorder="1" applyAlignment="1">
      <alignment horizontal="left" vertical="center" wrapText="1"/>
      <protection/>
    </xf>
    <xf numFmtId="0" fontId="5" fillId="0" borderId="14" xfId="143" applyFont="1" applyFill="1" applyBorder="1">
      <alignment vertical="center"/>
      <protection/>
    </xf>
    <xf numFmtId="0" fontId="5" fillId="0" borderId="14" xfId="143" applyFont="1" applyFill="1" applyBorder="1" applyAlignment="1">
      <alignment horizontal="left" vertical="center"/>
      <protection/>
    </xf>
    <xf numFmtId="0" fontId="7" fillId="0" borderId="14" xfId="143" applyNumberFormat="1" applyFont="1" applyFill="1" applyBorder="1" applyAlignment="1" applyProtection="1">
      <alignment vertical="center"/>
      <protection/>
    </xf>
    <xf numFmtId="0" fontId="7" fillId="0" borderId="15" xfId="143" applyNumberFormat="1" applyFont="1" applyFill="1" applyBorder="1" applyAlignment="1" applyProtection="1">
      <alignment vertical="center"/>
      <protection/>
    </xf>
    <xf numFmtId="0" fontId="5" fillId="0" borderId="14" xfId="143" applyNumberFormat="1" applyFont="1" applyFill="1" applyBorder="1" applyAlignment="1" applyProtection="1">
      <alignment vertical="center"/>
      <protection/>
    </xf>
    <xf numFmtId="0" fontId="0" fillId="0" borderId="16" xfId="143" applyFont="1" applyFill="1" applyBorder="1">
      <alignment vertical="center"/>
      <protection/>
    </xf>
    <xf numFmtId="0" fontId="5" fillId="0" borderId="14" xfId="143" applyFont="1" applyFill="1" applyBorder="1" applyAlignment="1">
      <alignment horizontal="center" vertical="center"/>
      <protection/>
    </xf>
    <xf numFmtId="0" fontId="5" fillId="0" borderId="16" xfId="143" applyFont="1" applyFill="1" applyBorder="1" applyAlignment="1">
      <alignment horizontal="center" vertical="center"/>
      <protection/>
    </xf>
    <xf numFmtId="0" fontId="7" fillId="0" borderId="14" xfId="210" applyFont="1" applyFill="1" applyBorder="1" applyAlignment="1">
      <alignment horizontal="left" vertical="center"/>
      <protection/>
    </xf>
    <xf numFmtId="0" fontId="7" fillId="0" borderId="15" xfId="210" applyFont="1" applyFill="1" applyBorder="1" applyAlignment="1">
      <alignment horizontal="left" vertical="center"/>
      <protection/>
    </xf>
    <xf numFmtId="190" fontId="8" fillId="0" borderId="17" xfId="143" applyNumberFormat="1" applyFont="1" applyFill="1" applyBorder="1" applyAlignment="1">
      <alignment horizontal="right" vertical="center" wrapText="1"/>
      <protection/>
    </xf>
    <xf numFmtId="0" fontId="7" fillId="0" borderId="14" xfId="143" applyFont="1" applyFill="1" applyBorder="1" applyAlignment="1">
      <alignment horizontal="left" vertical="center"/>
      <protection/>
    </xf>
    <xf numFmtId="0" fontId="0" fillId="0" borderId="12" xfId="143" applyFont="1" applyFill="1" applyBorder="1">
      <alignment vertical="center"/>
      <protection/>
    </xf>
    <xf numFmtId="189" fontId="9" fillId="0" borderId="12" xfId="143" applyNumberFormat="1" applyFont="1" applyFill="1" applyBorder="1" applyAlignment="1">
      <alignment horizontal="center" vertical="center"/>
      <protection/>
    </xf>
    <xf numFmtId="0" fontId="5" fillId="0" borderId="12" xfId="143" applyFont="1" applyFill="1" applyBorder="1" applyAlignment="1">
      <alignment horizontal="center" vertical="center"/>
      <protection/>
    </xf>
    <xf numFmtId="0" fontId="1" fillId="0" borderId="0" xfId="139" applyFont="1" applyFill="1">
      <alignment/>
      <protection/>
    </xf>
    <xf numFmtId="0" fontId="0" fillId="0" borderId="0" xfId="139" applyFill="1">
      <alignment/>
      <protection/>
    </xf>
    <xf numFmtId="0" fontId="2" fillId="0" borderId="0" xfId="139" applyFont="1" applyFill="1" applyAlignment="1">
      <alignment vertical="center"/>
      <protection/>
    </xf>
    <xf numFmtId="0" fontId="3" fillId="0" borderId="0" xfId="186" applyFont="1" applyFill="1" applyBorder="1" applyAlignment="1">
      <alignment horizontal="center" vertical="center" wrapText="1"/>
      <protection/>
    </xf>
    <xf numFmtId="0" fontId="0" fillId="0" borderId="0" xfId="139" applyFont="1" applyFill="1">
      <alignment/>
      <protection/>
    </xf>
    <xf numFmtId="0" fontId="4" fillId="0" borderId="18" xfId="139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139" applyFont="1" applyFill="1" applyBorder="1" applyAlignment="1">
      <alignment horizontal="center" vertical="center" wrapText="1"/>
      <protection/>
    </xf>
    <xf numFmtId="0" fontId="7" fillId="0" borderId="12" xfId="89" applyFont="1" applyFill="1" applyBorder="1">
      <alignment vertical="center"/>
      <protection/>
    </xf>
    <xf numFmtId="190" fontId="9" fillId="0" borderId="12" xfId="188" applyNumberFormat="1" applyFont="1" applyFill="1" applyBorder="1" applyAlignment="1" applyProtection="1">
      <alignment vertical="center"/>
      <protection/>
    </xf>
    <xf numFmtId="0" fontId="0" fillId="0" borderId="12" xfId="186" applyFont="1" applyFill="1" applyBorder="1" applyAlignment="1">
      <alignment horizontal="left" vertical="center"/>
      <protection/>
    </xf>
    <xf numFmtId="190" fontId="9" fillId="0" borderId="12" xfId="188" applyNumberFormat="1" applyFont="1" applyFill="1" applyBorder="1" applyAlignment="1" applyProtection="1">
      <alignment horizontal="right" vertical="center" wrapText="1"/>
      <protection/>
    </xf>
    <xf numFmtId="0" fontId="10" fillId="0" borderId="12" xfId="89" applyFont="1" applyFill="1" applyBorder="1">
      <alignment vertical="center"/>
      <protection/>
    </xf>
    <xf numFmtId="190" fontId="11" fillId="0" borderId="12" xfId="188" applyNumberFormat="1" applyFont="1" applyFill="1" applyBorder="1" applyAlignment="1" applyProtection="1">
      <alignment vertical="center"/>
      <protection/>
    </xf>
    <xf numFmtId="0" fontId="0" fillId="0" borderId="12" xfId="139" applyFont="1" applyFill="1" applyBorder="1" applyAlignment="1">
      <alignment vertical="center" wrapText="1"/>
      <protection/>
    </xf>
    <xf numFmtId="0" fontId="0" fillId="0" borderId="12" xfId="139" applyFont="1" applyFill="1" applyBorder="1">
      <alignment/>
      <protection/>
    </xf>
    <xf numFmtId="0" fontId="9" fillId="0" borderId="12" xfId="139" applyFont="1" applyFill="1" applyBorder="1" applyAlignment="1">
      <alignment/>
      <protection/>
    </xf>
    <xf numFmtId="0" fontId="0" fillId="0" borderId="12" xfId="139" applyFont="1" applyFill="1" applyBorder="1" applyAlignment="1">
      <alignment horizontal="left" vertical="center" wrapText="1"/>
      <protection/>
    </xf>
    <xf numFmtId="0" fontId="0" fillId="0" borderId="12" xfId="139" applyFont="1" applyFill="1" applyBorder="1" applyAlignment="1">
      <alignment horizontal="left" vertical="center"/>
      <protection/>
    </xf>
    <xf numFmtId="0" fontId="1" fillId="0" borderId="12" xfId="186" applyFont="1" applyFill="1" applyBorder="1" applyAlignment="1">
      <alignment horizontal="center" vertical="center"/>
      <protection/>
    </xf>
    <xf numFmtId="191" fontId="11" fillId="0" borderId="12" xfId="188" applyNumberFormat="1" applyFont="1" applyFill="1" applyBorder="1" applyAlignment="1" applyProtection="1">
      <alignment vertical="center"/>
      <protection/>
    </xf>
    <xf numFmtId="0" fontId="0" fillId="0" borderId="0" xfId="206" applyFont="1" applyFill="1">
      <alignment vertical="center"/>
      <protection/>
    </xf>
    <xf numFmtId="0" fontId="0" fillId="0" borderId="0" xfId="206" applyFill="1">
      <alignment vertical="center"/>
      <protection/>
    </xf>
    <xf numFmtId="0" fontId="12" fillId="0" borderId="0" xfId="206" applyFont="1" applyFill="1">
      <alignment vertical="center"/>
      <protection/>
    </xf>
    <xf numFmtId="0" fontId="2" fillId="0" borderId="0" xfId="206" applyFont="1" applyFill="1">
      <alignment vertical="center"/>
      <protection/>
    </xf>
    <xf numFmtId="0" fontId="3" fillId="0" borderId="0" xfId="206" applyFont="1" applyFill="1" applyAlignment="1">
      <alignment horizontal="center" vertical="center"/>
      <protection/>
    </xf>
    <xf numFmtId="0" fontId="13" fillId="0" borderId="0" xfId="206" applyFont="1" applyFill="1">
      <alignment vertical="center"/>
      <protection/>
    </xf>
    <xf numFmtId="189" fontId="13" fillId="0" borderId="0" xfId="206" applyNumberFormat="1" applyFont="1" applyFill="1">
      <alignment vertical="center"/>
      <protection/>
    </xf>
    <xf numFmtId="0" fontId="4" fillId="0" borderId="0" xfId="206" applyFont="1" applyFill="1" applyAlignment="1">
      <alignment horizontal="right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191" applyFont="1" applyBorder="1" applyAlignment="1">
      <alignment horizontal="center" vertical="center" wrapText="1"/>
      <protection/>
    </xf>
    <xf numFmtId="0" fontId="1" fillId="0" borderId="12" xfId="191" applyFont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191" applyFont="1" applyBorder="1" applyAlignment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191" fontId="9" fillId="0" borderId="12" xfId="189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191" fontId="11" fillId="0" borderId="12" xfId="189" applyNumberFormat="1" applyFont="1" applyFill="1" applyBorder="1" applyAlignment="1" applyProtection="1">
      <alignment horizontal="right" vertical="center"/>
      <protection/>
    </xf>
    <xf numFmtId="0" fontId="0" fillId="0" borderId="0" xfId="193" applyFill="1" applyAlignment="1">
      <alignment vertical="center"/>
      <protection/>
    </xf>
    <xf numFmtId="0" fontId="2" fillId="0" borderId="0" xfId="193" applyFont="1" applyFill="1" applyAlignment="1">
      <alignment vertical="center"/>
      <protection/>
    </xf>
    <xf numFmtId="0" fontId="14" fillId="0" borderId="0" xfId="193" applyFont="1" applyFill="1" applyAlignment="1">
      <alignment horizontal="center" vertical="center"/>
      <protection/>
    </xf>
    <xf numFmtId="0" fontId="4" fillId="0" borderId="0" xfId="193" applyFont="1" applyFill="1" applyAlignment="1">
      <alignment horizontal="right" vertical="center"/>
      <protection/>
    </xf>
    <xf numFmtId="0" fontId="1" fillId="0" borderId="12" xfId="193" applyFont="1" applyFill="1" applyBorder="1" applyAlignment="1">
      <alignment horizontal="distributed" vertical="center"/>
      <protection/>
    </xf>
    <xf numFmtId="0" fontId="15" fillId="0" borderId="12" xfId="193" applyFont="1" applyFill="1" applyBorder="1" applyAlignment="1">
      <alignment horizontal="center" vertical="center"/>
      <protection/>
    </xf>
    <xf numFmtId="3" fontId="15" fillId="0" borderId="12" xfId="193" applyNumberFormat="1" applyFont="1" applyFill="1" applyBorder="1" applyAlignment="1" applyProtection="1">
      <alignment vertical="center"/>
      <protection/>
    </xf>
    <xf numFmtId="0" fontId="11" fillId="0" borderId="12" xfId="193" applyFont="1" applyFill="1" applyBorder="1" applyAlignment="1">
      <alignment horizontal="right" vertical="center"/>
      <protection/>
    </xf>
    <xf numFmtId="3" fontId="4" fillId="0" borderId="12" xfId="193" applyNumberFormat="1" applyFont="1" applyFill="1" applyBorder="1" applyAlignment="1" applyProtection="1">
      <alignment horizontal="left" vertical="center"/>
      <protection/>
    </xf>
    <xf numFmtId="0" fontId="9" fillId="0" borderId="12" xfId="193" applyFont="1" applyFill="1" applyBorder="1" applyAlignment="1">
      <alignment horizontal="right" vertical="center"/>
      <protection/>
    </xf>
    <xf numFmtId="3" fontId="4" fillId="0" borderId="12" xfId="193" applyNumberFormat="1" applyFont="1" applyFill="1" applyBorder="1" applyAlignment="1" applyProtection="1">
      <alignment vertical="center"/>
      <protection/>
    </xf>
    <xf numFmtId="0" fontId="4" fillId="0" borderId="12" xfId="193" applyFont="1" applyBorder="1" applyAlignment="1">
      <alignment horizontal="left" vertical="center"/>
      <protection/>
    </xf>
    <xf numFmtId="0" fontId="16" fillId="0" borderId="12" xfId="193" applyFont="1" applyBorder="1" applyAlignment="1">
      <alignment horizontal="left" vertical="center"/>
      <protection/>
    </xf>
    <xf numFmtId="3" fontId="15" fillId="0" borderId="12" xfId="193" applyNumberFormat="1" applyFont="1" applyFill="1" applyBorder="1" applyAlignment="1" applyProtection="1">
      <alignment horizontal="left" vertical="center"/>
      <protection/>
    </xf>
    <xf numFmtId="0" fontId="15" fillId="0" borderId="12" xfId="193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horizontal="left" vertical="center" indent="1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>
      <alignment horizontal="left" vertical="center" indent="1"/>
    </xf>
    <xf numFmtId="0" fontId="4" fillId="0" borderId="12" xfId="193" applyFont="1" applyBorder="1" applyAlignment="1">
      <alignment horizontal="left" vertical="center" indent="1"/>
      <protection/>
    </xf>
    <xf numFmtId="3" fontId="1" fillId="0" borderId="12" xfId="215" applyNumberFormat="1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vertical="center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1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192" applyFont="1" applyFill="1">
      <alignment/>
      <protection/>
    </xf>
    <xf numFmtId="0" fontId="2" fillId="0" borderId="0" xfId="192" applyFont="1" applyFill="1">
      <alignment/>
      <protection/>
    </xf>
    <xf numFmtId="0" fontId="3" fillId="0" borderId="0" xfId="192" applyFont="1" applyAlignment="1">
      <alignment horizontal="center" vertical="center"/>
      <protection/>
    </xf>
    <xf numFmtId="0" fontId="17" fillId="0" borderId="0" xfId="192" applyFont="1" applyFill="1">
      <alignment/>
      <protection/>
    </xf>
    <xf numFmtId="0" fontId="4" fillId="0" borderId="0" xfId="192" applyFont="1" applyFill="1" applyAlignment="1">
      <alignment horizontal="right" vertical="center"/>
      <protection/>
    </xf>
    <xf numFmtId="0" fontId="1" fillId="0" borderId="17" xfId="214" applyFont="1" applyFill="1" applyBorder="1" applyAlignment="1">
      <alignment horizontal="center" vertical="center" wrapText="1"/>
      <protection/>
    </xf>
    <xf numFmtId="0" fontId="1" fillId="0" borderId="12" xfId="192" applyFont="1" applyBorder="1" applyAlignment="1">
      <alignment horizontal="center" vertical="center" wrapText="1"/>
      <protection/>
    </xf>
    <xf numFmtId="0" fontId="1" fillId="0" borderId="17" xfId="192" applyFont="1" applyBorder="1" applyAlignment="1">
      <alignment horizontal="center" vertical="center" wrapText="1"/>
      <protection/>
    </xf>
    <xf numFmtId="0" fontId="0" fillId="0" borderId="12" xfId="214" applyFont="1" applyFill="1" applyBorder="1" applyAlignment="1">
      <alignment horizontal="left" vertical="center" indent="1"/>
      <protection/>
    </xf>
    <xf numFmtId="191" fontId="9" fillId="0" borderId="12" xfId="214" applyNumberFormat="1" applyFont="1" applyFill="1" applyBorder="1" applyAlignment="1">
      <alignment vertical="center"/>
      <protection/>
    </xf>
    <xf numFmtId="0" fontId="1" fillId="0" borderId="12" xfId="214" applyFont="1" applyFill="1" applyBorder="1" applyAlignment="1">
      <alignment horizontal="left" vertical="center" indent="1"/>
      <protection/>
    </xf>
    <xf numFmtId="191" fontId="11" fillId="0" borderId="12" xfId="214" applyNumberFormat="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3" fillId="0" borderId="0" xfId="191" applyFont="1" applyAlignment="1">
      <alignment horizontal="center" vertical="center"/>
      <protection/>
    </xf>
    <xf numFmtId="0" fontId="0" fillId="0" borderId="0" xfId="191" applyFont="1" applyAlignment="1">
      <alignment wrapText="1"/>
      <protection/>
    </xf>
    <xf numFmtId="0" fontId="0" fillId="0" borderId="0" xfId="191" applyFont="1">
      <alignment/>
      <protection/>
    </xf>
    <xf numFmtId="0" fontId="4" fillId="0" borderId="18" xfId="191" applyFont="1" applyBorder="1" applyAlignment="1">
      <alignment horizontal="right" vertical="center"/>
      <protection/>
    </xf>
    <xf numFmtId="0" fontId="1" fillId="0" borderId="22" xfId="191" applyFont="1" applyBorder="1" applyAlignment="1">
      <alignment horizontal="center" vertical="center" wrapText="1"/>
      <protection/>
    </xf>
    <xf numFmtId="0" fontId="1" fillId="0" borderId="23" xfId="191" applyFont="1" applyBorder="1" applyAlignment="1">
      <alignment horizontal="center" vertical="center"/>
      <protection/>
    </xf>
    <xf numFmtId="0" fontId="1" fillId="0" borderId="24" xfId="191" applyFont="1" applyBorder="1" applyAlignment="1">
      <alignment horizontal="center" vertical="center" wrapText="1"/>
      <protection/>
    </xf>
    <xf numFmtId="3" fontId="11" fillId="0" borderId="12" xfId="191" applyNumberFormat="1" applyFont="1" applyBorder="1" applyAlignment="1">
      <alignment horizontal="right" vertical="center"/>
      <protection/>
    </xf>
    <xf numFmtId="0" fontId="0" fillId="0" borderId="24" xfId="191" applyFont="1" applyBorder="1" applyAlignment="1">
      <alignment horizontal="left" vertical="center" wrapText="1"/>
      <protection/>
    </xf>
    <xf numFmtId="3" fontId="9" fillId="0" borderId="12" xfId="191" applyNumberFormat="1" applyFont="1" applyBorder="1" applyAlignment="1">
      <alignment horizontal="right" vertical="center"/>
      <protection/>
    </xf>
    <xf numFmtId="3" fontId="0" fillId="0" borderId="12" xfId="191" applyNumberFormat="1" applyFont="1" applyFill="1" applyBorder="1" applyAlignment="1">
      <alignment vertical="center" wrapText="1"/>
      <protection/>
    </xf>
    <xf numFmtId="3" fontId="9" fillId="0" borderId="12" xfId="191" applyNumberFormat="1" applyFont="1" applyFill="1" applyBorder="1" applyAlignment="1">
      <alignment horizontal="right" vertical="center"/>
      <protection/>
    </xf>
    <xf numFmtId="3" fontId="11" fillId="0" borderId="12" xfId="191" applyNumberFormat="1" applyFont="1" applyFill="1" applyBorder="1" applyAlignment="1">
      <alignment horizontal="right" vertical="center"/>
      <protection/>
    </xf>
    <xf numFmtId="1" fontId="0" fillId="0" borderId="12" xfId="191" applyNumberFormat="1" applyFont="1" applyFill="1" applyBorder="1" applyAlignment="1">
      <alignment vertical="center" wrapText="1"/>
      <protection/>
    </xf>
    <xf numFmtId="1" fontId="0" fillId="0" borderId="12" xfId="191" applyNumberFormat="1" applyFont="1" applyFill="1" applyBorder="1" applyAlignment="1">
      <alignment horizontal="left" vertical="center" wrapText="1" indent="1"/>
      <protection/>
    </xf>
    <xf numFmtId="3" fontId="1" fillId="0" borderId="12" xfId="191" applyNumberFormat="1" applyFont="1" applyFill="1" applyBorder="1" applyAlignment="1">
      <alignment horizontal="center" vertical="center" wrapText="1"/>
      <protection/>
    </xf>
    <xf numFmtId="1" fontId="0" fillId="0" borderId="24" xfId="191" applyNumberFormat="1" applyFont="1" applyFill="1" applyBorder="1" applyAlignment="1">
      <alignment horizontal="left" vertical="center" wrapText="1" indent="1"/>
      <protection/>
    </xf>
    <xf numFmtId="3" fontId="9" fillId="0" borderId="19" xfId="191" applyNumberFormat="1" applyFont="1" applyBorder="1" applyAlignment="1">
      <alignment horizontal="right" vertical="center"/>
      <protection/>
    </xf>
    <xf numFmtId="3" fontId="9" fillId="0" borderId="19" xfId="191" applyNumberFormat="1" applyFont="1" applyFill="1" applyBorder="1" applyAlignment="1">
      <alignment horizontal="right" vertical="center"/>
      <protection/>
    </xf>
    <xf numFmtId="1" fontId="0" fillId="0" borderId="24" xfId="191" applyNumberFormat="1" applyFont="1" applyFill="1" applyBorder="1" applyAlignment="1">
      <alignment vertical="center" wrapText="1"/>
      <protection/>
    </xf>
    <xf numFmtId="3" fontId="11" fillId="0" borderId="19" xfId="191" applyNumberFormat="1" applyFont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/>
    </xf>
    <xf numFmtId="49" fontId="1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vertical="center"/>
    </xf>
    <xf numFmtId="190" fontId="9" fillId="0" borderId="12" xfId="0" applyNumberFormat="1" applyFont="1" applyFill="1" applyBorder="1" applyAlignment="1" applyProtection="1">
      <alignment horizontal="right" vertical="center"/>
      <protection/>
    </xf>
    <xf numFmtId="190" fontId="9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90" fontId="11" fillId="0" borderId="12" xfId="186" applyNumberFormat="1" applyFont="1" applyFill="1" applyBorder="1" applyAlignment="1" applyProtection="1">
      <alignment horizontal="right" vertical="center"/>
      <protection/>
    </xf>
    <xf numFmtId="0" fontId="1" fillId="0" borderId="0" xfId="184" applyFont="1" applyFill="1">
      <alignment vertical="center"/>
      <protection/>
    </xf>
    <xf numFmtId="0" fontId="0" fillId="0" borderId="0" xfId="182" applyFont="1" applyFill="1" applyAlignment="1">
      <alignment vertical="center"/>
      <protection/>
    </xf>
    <xf numFmtId="0" fontId="0" fillId="0" borderId="0" xfId="184" applyFont="1" applyFill="1">
      <alignment vertical="center"/>
      <protection/>
    </xf>
    <xf numFmtId="0" fontId="2" fillId="0" borderId="0" xfId="184" applyFont="1" applyFill="1">
      <alignment vertical="center"/>
      <protection/>
    </xf>
    <xf numFmtId="0" fontId="3" fillId="0" borderId="0" xfId="184" applyFont="1" applyFill="1" applyAlignment="1">
      <alignment horizontal="center" vertical="center"/>
      <protection/>
    </xf>
    <xf numFmtId="0" fontId="18" fillId="0" borderId="0" xfId="184" applyFont="1" applyFill="1" applyAlignment="1">
      <alignment horizontal="center" vertical="center"/>
      <protection/>
    </xf>
    <xf numFmtId="0" fontId="4" fillId="0" borderId="18" xfId="184" applyFont="1" applyFill="1" applyBorder="1" applyAlignment="1">
      <alignment horizontal="right" vertical="center"/>
      <protection/>
    </xf>
    <xf numFmtId="0" fontId="1" fillId="0" borderId="12" xfId="184" applyFont="1" applyFill="1" applyBorder="1" applyAlignment="1">
      <alignment horizontal="center" vertical="center"/>
      <protection/>
    </xf>
    <xf numFmtId="0" fontId="1" fillId="0" borderId="17" xfId="184" applyFont="1" applyFill="1" applyBorder="1" applyAlignment="1">
      <alignment horizontal="center" vertical="center" wrapText="1"/>
      <protection/>
    </xf>
    <xf numFmtId="49" fontId="1" fillId="0" borderId="12" xfId="213" applyNumberFormat="1" applyFont="1" applyFill="1" applyBorder="1" applyAlignment="1" applyProtection="1">
      <alignment horizontal="left" vertical="center" wrapText="1"/>
      <protection/>
    </xf>
    <xf numFmtId="191" fontId="11" fillId="0" borderId="12" xfId="213" applyNumberFormat="1" applyFont="1" applyFill="1" applyBorder="1" applyAlignment="1" applyProtection="1">
      <alignment horizontal="right" vertical="center" wrapText="1"/>
      <protection/>
    </xf>
    <xf numFmtId="49" fontId="0" fillId="0" borderId="12" xfId="213" applyNumberFormat="1" applyFont="1" applyFill="1" applyBorder="1" applyAlignment="1" applyProtection="1">
      <alignment horizontal="left" vertical="center" wrapText="1" indent="1"/>
      <protection/>
    </xf>
    <xf numFmtId="191" fontId="9" fillId="0" borderId="12" xfId="213" applyNumberFormat="1" applyFont="1" applyFill="1" applyBorder="1" applyAlignment="1" applyProtection="1">
      <alignment horizontal="right" vertical="center" wrapText="1"/>
      <protection/>
    </xf>
    <xf numFmtId="49" fontId="0" fillId="0" borderId="12" xfId="212" applyNumberFormat="1" applyFont="1" applyFill="1" applyBorder="1" applyAlignment="1" applyProtection="1">
      <alignment horizontal="left" vertical="center" wrapText="1" indent="1"/>
      <protection/>
    </xf>
    <xf numFmtId="191" fontId="9" fillId="0" borderId="12" xfId="212" applyNumberFormat="1" applyFont="1" applyFill="1" applyBorder="1" applyAlignment="1" applyProtection="1">
      <alignment horizontal="right" vertical="center" wrapText="1"/>
      <protection/>
    </xf>
    <xf numFmtId="190" fontId="0" fillId="0" borderId="12" xfId="184" applyNumberFormat="1" applyFont="1" applyFill="1" applyBorder="1">
      <alignment vertical="center"/>
      <protection/>
    </xf>
    <xf numFmtId="0" fontId="9" fillId="0" borderId="12" xfId="184" applyFont="1" applyFill="1" applyBorder="1">
      <alignment vertical="center"/>
      <protection/>
    </xf>
    <xf numFmtId="0" fontId="1" fillId="0" borderId="12" xfId="209" applyFont="1" applyFill="1" applyBorder="1" applyAlignment="1">
      <alignment horizontal="center" vertical="center"/>
      <protection/>
    </xf>
    <xf numFmtId="190" fontId="11" fillId="0" borderId="12" xfId="209" applyNumberFormat="1" applyFont="1" applyFill="1" applyBorder="1" applyAlignment="1">
      <alignment horizontal="right" vertical="center"/>
      <protection/>
    </xf>
    <xf numFmtId="190" fontId="0" fillId="0" borderId="0" xfId="184" applyNumberFormat="1" applyFont="1" applyFill="1">
      <alignment vertical="center"/>
      <protection/>
    </xf>
    <xf numFmtId="0" fontId="0" fillId="0" borderId="0" xfId="186" applyFill="1">
      <alignment/>
      <protection/>
    </xf>
    <xf numFmtId="0" fontId="0" fillId="0" borderId="0" xfId="186">
      <alignment/>
      <protection/>
    </xf>
    <xf numFmtId="0" fontId="0" fillId="0" borderId="0" xfId="186" applyFont="1">
      <alignment/>
      <protection/>
    </xf>
    <xf numFmtId="0" fontId="2" fillId="0" borderId="0" xfId="186" applyFont="1" applyFill="1" applyAlignment="1">
      <alignment vertical="top"/>
      <protection/>
    </xf>
    <xf numFmtId="0" fontId="0" fillId="0" borderId="0" xfId="186" applyFont="1" applyFill="1" applyAlignment="1">
      <alignment vertical="center"/>
      <protection/>
    </xf>
    <xf numFmtId="0" fontId="14" fillId="0" borderId="0" xfId="186" applyFont="1" applyFill="1" applyAlignment="1">
      <alignment horizontal="center" vertical="center"/>
      <protection/>
    </xf>
    <xf numFmtId="0" fontId="4" fillId="0" borderId="0" xfId="186" applyFont="1" applyFill="1" applyAlignment="1">
      <alignment horizontal="right" vertical="center"/>
      <protection/>
    </xf>
    <xf numFmtId="0" fontId="1" fillId="0" borderId="12" xfId="186" applyFont="1" applyFill="1" applyBorder="1" applyAlignment="1">
      <alignment horizontal="distributed" vertical="center"/>
      <protection/>
    </xf>
    <xf numFmtId="0" fontId="0" fillId="0" borderId="12" xfId="186" applyFont="1" applyFill="1" applyBorder="1" applyAlignment="1">
      <alignment horizontal="center" vertical="center"/>
      <protection/>
    </xf>
    <xf numFmtId="1" fontId="11" fillId="0" borderId="12" xfId="186" applyNumberFormat="1" applyFont="1" applyFill="1" applyBorder="1" applyAlignment="1">
      <alignment horizontal="right" vertical="center"/>
      <protection/>
    </xf>
    <xf numFmtId="0" fontId="4" fillId="0" borderId="12" xfId="186" applyFont="1" applyFill="1" applyBorder="1" applyAlignment="1">
      <alignment vertical="center"/>
      <protection/>
    </xf>
    <xf numFmtId="1" fontId="19" fillId="0" borderId="12" xfId="186" applyNumberFormat="1" applyFont="1" applyFill="1" applyBorder="1" applyAlignment="1">
      <alignment vertical="center"/>
      <protection/>
    </xf>
    <xf numFmtId="189" fontId="4" fillId="0" borderId="12" xfId="186" applyNumberFormat="1" applyFont="1" applyFill="1" applyBorder="1" applyAlignment="1" applyProtection="1">
      <alignment horizontal="left" vertical="center"/>
      <protection locked="0"/>
    </xf>
    <xf numFmtId="0" fontId="19" fillId="0" borderId="12" xfId="186" applyFont="1" applyFill="1" applyBorder="1" applyAlignment="1">
      <alignment vertical="center"/>
      <protection/>
    </xf>
    <xf numFmtId="192" fontId="4" fillId="0" borderId="12" xfId="186" applyNumberFormat="1" applyFont="1" applyFill="1" applyBorder="1" applyAlignment="1" applyProtection="1">
      <alignment horizontal="left" vertical="center"/>
      <protection locked="0"/>
    </xf>
    <xf numFmtId="1" fontId="19" fillId="0" borderId="12" xfId="186" applyNumberFormat="1" applyFont="1" applyFill="1" applyBorder="1" applyAlignment="1" applyProtection="1">
      <alignment vertical="center"/>
      <protection locked="0"/>
    </xf>
    <xf numFmtId="0" fontId="19" fillId="0" borderId="12" xfId="186" applyNumberFormat="1" applyFont="1" applyFill="1" applyBorder="1" applyAlignment="1" applyProtection="1">
      <alignment vertical="center"/>
      <protection locked="0"/>
    </xf>
    <xf numFmtId="0" fontId="0" fillId="0" borderId="12" xfId="186" applyFont="1" applyFill="1" applyBorder="1" applyAlignment="1">
      <alignment vertical="center"/>
      <protection/>
    </xf>
    <xf numFmtId="0" fontId="9" fillId="0" borderId="12" xfId="186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2" xfId="207" applyFont="1" applyBorder="1" applyAlignment="1">
      <alignment horizontal="left" vertical="center"/>
      <protection/>
    </xf>
    <xf numFmtId="191" fontId="9" fillId="0" borderId="12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indent="1"/>
    </xf>
    <xf numFmtId="189" fontId="0" fillId="0" borderId="12" xfId="0" applyNumberFormat="1" applyFont="1" applyFill="1" applyBorder="1" applyAlignment="1" applyProtection="1">
      <alignment horizontal="left" vertical="center" indent="1"/>
      <protection locked="0"/>
    </xf>
    <xf numFmtId="189" fontId="15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215" applyNumberFormat="1" applyFont="1" applyFill="1" applyBorder="1" applyAlignment="1" applyProtection="1">
      <alignment horizontal="left" vertical="center" indent="1"/>
      <protection/>
    </xf>
    <xf numFmtId="189" fontId="4" fillId="0" borderId="12" xfId="0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Font="1" applyFill="1" applyBorder="1" applyAlignment="1">
      <alignment vertical="center"/>
    </xf>
    <xf numFmtId="190" fontId="11" fillId="0" borderId="12" xfId="0" applyNumberFormat="1" applyFont="1" applyFill="1" applyBorder="1" applyAlignment="1">
      <alignment vertical="center"/>
    </xf>
    <xf numFmtId="190" fontId="9" fillId="0" borderId="1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</cellXfs>
  <cellStyles count="2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好_2007年中央财政与河南省财政年终决算结算单" xfId="24"/>
    <cellStyle name="Hyperlink" xfId="25"/>
    <cellStyle name="Accent2 - 60%" xfId="26"/>
    <cellStyle name="60% - 强调文字颜色 3" xfId="27"/>
    <cellStyle name="Percent" xfId="28"/>
    <cellStyle name="好_省级明细_Book1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差_20111127汇报附表（8张）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Currency [0]" xfId="48"/>
    <cellStyle name="强调文字颜色 2" xfId="49"/>
    <cellStyle name="链接单元格" xfId="50"/>
    <cellStyle name="汇总" xfId="51"/>
    <cellStyle name="Accent3 - 20%" xfId="52"/>
    <cellStyle name="好" xfId="53"/>
    <cellStyle name="千位[0]_(人代会用)" xfId="54"/>
    <cellStyle name="适中" xfId="55"/>
    <cellStyle name="Accent4 - 20%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千位分隔[0] 2" xfId="63"/>
    <cellStyle name="差_省级明细_Xl0000071" xfId="64"/>
    <cellStyle name="强调文字颜色 3" xfId="65"/>
    <cellStyle name="千位分隔[0] 3" xfId="66"/>
    <cellStyle name="强调文字颜色 4" xfId="67"/>
    <cellStyle name="20% - 强调文字颜色 4" xfId="68"/>
    <cellStyle name="Accent3 - 40%" xfId="69"/>
    <cellStyle name="40% - 强调文字颜色 4" xfId="70"/>
    <cellStyle name="差_省级明细_Xl0000068" xfId="71"/>
    <cellStyle name="强调文字颜色 5" xfId="72"/>
    <cellStyle name="?鹎%U龡&amp;H齲_x0001_C铣_x0014__x0007__x0001__x0001_" xfId="73"/>
    <cellStyle name="40% - 强调文字颜色 5" xfId="74"/>
    <cellStyle name="60% - 强调文字颜色 5" xfId="75"/>
    <cellStyle name="差_省级明细_基金最新" xfId="76"/>
    <cellStyle name="强调文字颜色 6" xfId="77"/>
    <cellStyle name="40% - 强调文字颜色 6" xfId="78"/>
    <cellStyle name="差_2009年结算（最终）" xfId="79"/>
    <cellStyle name="60% - 强调文字颜色 6" xfId="80"/>
    <cellStyle name="Accent1" xfId="81"/>
    <cellStyle name="Accent1 - 20%" xfId="82"/>
    <cellStyle name="Accent1 - 40%" xfId="83"/>
    <cellStyle name="Accent1 - 60%" xfId="84"/>
    <cellStyle name="Accent2" xfId="85"/>
    <cellStyle name="Accent2 - 20%" xfId="86"/>
    <cellStyle name="差_Xl0000071" xfId="87"/>
    <cellStyle name="Accent3 - 60%" xfId="88"/>
    <cellStyle name="常规_Xl0000068" xfId="89"/>
    <cellStyle name="Accent3" xfId="90"/>
    <cellStyle name="Accent4" xfId="91"/>
    <cellStyle name="好_津补贴保障测算(5.21)" xfId="92"/>
    <cellStyle name="Accent4 - 40%" xfId="93"/>
    <cellStyle name="Accent4 - 60%" xfId="94"/>
    <cellStyle name="Accent5" xfId="95"/>
    <cellStyle name="Accent5 - 20%" xfId="96"/>
    <cellStyle name="千分位[0]_ 白土" xfId="97"/>
    <cellStyle name="Accent5 - 40%" xfId="98"/>
    <cellStyle name="常规 12" xfId="99"/>
    <cellStyle name="Accent5 - 60%" xfId="100"/>
    <cellStyle name="Accent6" xfId="101"/>
    <cellStyle name="Accent6 - 20%" xfId="102"/>
    <cellStyle name="差_2010省级行政性收费专项收入批复" xfId="103"/>
    <cellStyle name="Accent6 - 40%" xfId="104"/>
    <cellStyle name="Accent6 - 60%" xfId="105"/>
    <cellStyle name="Calc Currency (0)" xfId="106"/>
    <cellStyle name="Comma [0]" xfId="107"/>
    <cellStyle name="통화_BOILER-CO1" xfId="108"/>
    <cellStyle name="好_2007结算与财力(6.2)" xfId="109"/>
    <cellStyle name="comma zerodec" xfId="110"/>
    <cellStyle name="强调 3" xfId="111"/>
    <cellStyle name="好_省电力2008年 工作表" xfId="112"/>
    <cellStyle name="常规 2 2" xfId="113"/>
    <cellStyle name="Comma_1995" xfId="114"/>
    <cellStyle name="Currency_1995" xfId="115"/>
    <cellStyle name="常规 13" xfId="116"/>
    <cellStyle name="Currency1" xfId="117"/>
    <cellStyle name="货币 2" xfId="118"/>
    <cellStyle name="Date" xfId="119"/>
    <cellStyle name="Dollar (zero dec)" xfId="120"/>
    <cellStyle name="Fixed" xfId="121"/>
    <cellStyle name="Grey" xfId="122"/>
    <cellStyle name="Header1" xfId="123"/>
    <cellStyle name="Header2" xfId="124"/>
    <cellStyle name="HEADING1" xfId="125"/>
    <cellStyle name="HEADING2" xfId="126"/>
    <cellStyle name="好_20111127汇报附表（8张）" xfId="127"/>
    <cellStyle name="Input [yellow]" xfId="128"/>
    <cellStyle name="no dec" xfId="129"/>
    <cellStyle name="差_省级明细_政府性基金人大会表格1稿" xfId="130"/>
    <cellStyle name="Norma,_laroux_4_营业在建 (2)_E21" xfId="131"/>
    <cellStyle name="Normal - Style1" xfId="132"/>
    <cellStyle name="Normal_#10-Headcount" xfId="133"/>
    <cellStyle name="Percent [2]" xfId="134"/>
    <cellStyle name="Percent_laroux" xfId="135"/>
    <cellStyle name="Total" xfId="136"/>
    <cellStyle name="百分比 2" xfId="137"/>
    <cellStyle name="表标题" xfId="138"/>
    <cellStyle name="常规_2012年国有资本经营预算收支总表" xfId="139"/>
    <cellStyle name="差_20 2007年河南结算单" xfId="140"/>
    <cellStyle name="差_2007结算与财力(6.2)" xfId="141"/>
    <cellStyle name="好_省级明细_副本1.2" xfId="142"/>
    <cellStyle name="常规_2016年省本级社会保险基金收支预算表细化 2" xfId="143"/>
    <cellStyle name="差_2007年结算已定项目对账单" xfId="144"/>
    <cellStyle name="差_2007年中央财政与河南省财政年终决算结算单" xfId="145"/>
    <cellStyle name="差_2008年财政收支预算草案(1.4)" xfId="146"/>
    <cellStyle name="差_2009年财力测算情况11.19" xfId="147"/>
    <cellStyle name="常规 3" xfId="148"/>
    <cellStyle name="差_2010年收入预测表（20091218)）" xfId="149"/>
    <cellStyle name="콤마_BOILER-CO1" xfId="150"/>
    <cellStyle name="差_2010年收入预测表（20091219)）" xfId="151"/>
    <cellStyle name="差_2010年收入预测表（20091230)）" xfId="152"/>
    <cellStyle name="差_2011年全省及省级预计2011-12-12" xfId="153"/>
    <cellStyle name="差_商品交易所2006--2008年税收" xfId="154"/>
    <cellStyle name="差_2011年预算表格2010.12.9" xfId="155"/>
    <cellStyle name="差_2011年预算大表11-26" xfId="156"/>
    <cellStyle name="差_20160105省级2016年预算情况表（最新）" xfId="157"/>
    <cellStyle name="差_Book1" xfId="158"/>
    <cellStyle name="差_Xl0000068" xfId="159"/>
    <cellStyle name="烹拳 [0]_ +Foil &amp; -FOIL &amp; PAPER" xfId="160"/>
    <cellStyle name="差_财政厅编制用表（2011年报省人大）" xfId="161"/>
    <cellStyle name="差_国有资本经营预算（2011年报省人大）" xfId="162"/>
    <cellStyle name="差_河南省----2009-05-21（补充数据）" xfId="163"/>
    <cellStyle name="常规 5" xfId="164"/>
    <cellStyle name="差_省级明细_全省预算代编" xfId="165"/>
    <cellStyle name="差_津补贴保障测算(5.21)" xfId="166"/>
    <cellStyle name="差_省电力2008年 工作表" xfId="167"/>
    <cellStyle name="差_省级明细" xfId="168"/>
    <cellStyle name="差_省级明细_2016年预算草案" xfId="169"/>
    <cellStyle name="差_省级明细_2016年预算草案1.13" xfId="170"/>
    <cellStyle name="差_省级明细_23" xfId="171"/>
    <cellStyle name="差_省级明细_Book1" xfId="172"/>
    <cellStyle name="差_省级明细_代编全省支出预算修改" xfId="173"/>
    <cellStyle name="后继超级链接" xfId="174"/>
    <cellStyle name="好_Xl0000071" xfId="175"/>
    <cellStyle name="差_省级明细_冬梅3" xfId="176"/>
    <cellStyle name="好_省级明细_23" xfId="177"/>
    <cellStyle name="差_省级明细_副本1.2" xfId="178"/>
    <cellStyle name="差_省级明细_副本最新" xfId="179"/>
    <cellStyle name="差_省级明细_全省收入代编最新" xfId="180"/>
    <cellStyle name="差_省属监狱人员级别表(驻外)" xfId="181"/>
    <cellStyle name="常规 10" xfId="182"/>
    <cellStyle name="常规 10 2" xfId="183"/>
    <cellStyle name="常规 10 2 2" xfId="184"/>
    <cellStyle name="常规 11" xfId="185"/>
    <cellStyle name="常规 11 2" xfId="186"/>
    <cellStyle name="常规 13 2" xfId="187"/>
    <cellStyle name="常规_2012年基金收支预算草案12" xfId="188"/>
    <cellStyle name="常规 13 3" xfId="189"/>
    <cellStyle name="常规 14" xfId="190"/>
    <cellStyle name="常规 15" xfId="191"/>
    <cellStyle name="常规 15 2" xfId="192"/>
    <cellStyle name="常规 16" xfId="193"/>
    <cellStyle name="好_商品交易所2006--2008年税收" xfId="194"/>
    <cellStyle name="好_2011年预算表格2010.12.9" xfId="195"/>
    <cellStyle name="常规 2" xfId="196"/>
    <cellStyle name="小数" xfId="197"/>
    <cellStyle name="常规 2_2009年结算（最终）" xfId="198"/>
    <cellStyle name="好_省级明细_政府性基金人大会表格1稿" xfId="199"/>
    <cellStyle name="常规 29" xfId="200"/>
    <cellStyle name="常规 3 2" xfId="201"/>
    <cellStyle name="常规 4" xfId="202"/>
    <cellStyle name="常规 7" xfId="203"/>
    <cellStyle name="常规 8" xfId="204"/>
    <cellStyle name="常规 9" xfId="205"/>
    <cellStyle name="常规_2007基金预算" xfId="206"/>
    <cellStyle name="常规_20160105省级2016年预算情况表（最新）" xfId="207"/>
    <cellStyle name="好_省级明细_Xl0000068" xfId="208"/>
    <cellStyle name="常规_20160105省级2016年预算情况表（最新） 2 2" xfId="209"/>
    <cellStyle name="常规_2016年全省社会保险基金收支预算表细化 2" xfId="210"/>
    <cellStyle name="好_2011年预算大表11-26" xfId="211"/>
    <cellStyle name="常规_EE70A06373940074E0430A0804CB0074" xfId="212"/>
    <cellStyle name="常规_EE70A06373940074E0430A0804CB0074 2" xfId="213"/>
    <cellStyle name="常规_附件：2012年出口退税基数及超基数上解情况表" xfId="214"/>
    <cellStyle name="常规_河南省2011年度财政总决算生成表20120425" xfId="215"/>
    <cellStyle name="超级链接" xfId="216"/>
    <cellStyle name="分级显示行_1_13区汇总" xfId="217"/>
    <cellStyle name="归盒啦_95" xfId="218"/>
    <cellStyle name="好_20 2007年河南结算单" xfId="219"/>
    <cellStyle name="好_2007年结算已定项目对账单" xfId="220"/>
    <cellStyle name="好_2008年财政收支预算草案(1.4)" xfId="221"/>
    <cellStyle name="好_2009年财力测算情况11.19" xfId="222"/>
    <cellStyle name="好_2009年结算（最终）" xfId="223"/>
    <cellStyle name="好_2010年收入预测表（20091218)）" xfId="224"/>
    <cellStyle name="好_2010年收入预测表（20091219)）" xfId="225"/>
    <cellStyle name="好_2010年收入预测表（20091230)）" xfId="226"/>
    <cellStyle name="好_2010省级行政性收费专项收入批复" xfId="227"/>
    <cellStyle name="好_2011年全省及省级预计2011-12-12" xfId="228"/>
    <cellStyle name="好_20160105省级2016年预算情况表（最新）" xfId="229"/>
    <cellStyle name="好_Book1" xfId="230"/>
    <cellStyle name="好_Xl0000068" xfId="231"/>
    <cellStyle name="好_财政厅编制用表（2011年报省人大）" xfId="232"/>
    <cellStyle name="好_国有资本经营预算（2011年报省人大）" xfId="233"/>
    <cellStyle name="好_河南省----2009-05-21（补充数据）" xfId="234"/>
    <cellStyle name="好_省级明细" xfId="235"/>
    <cellStyle name="好_省级明细_2016年预算草案" xfId="236"/>
    <cellStyle name="好_省级明细_2016年预算草案1.13" xfId="237"/>
    <cellStyle name="好_省级明细_Xl0000071" xfId="238"/>
    <cellStyle name="好_省级明细_代编全省支出预算修改" xfId="239"/>
    <cellStyle name="样式 1" xfId="240"/>
    <cellStyle name="好_省级明细_冬梅3" xfId="241"/>
    <cellStyle name="好_省级明细_副本最新" xfId="242"/>
    <cellStyle name="好_省级明细_基金最新" xfId="243"/>
    <cellStyle name="好_省级明细_全省收入代编最新" xfId="244"/>
    <cellStyle name="好_省级明细_全省预算代编" xfId="245"/>
    <cellStyle name="好_省属监狱人员级别表(驻外)" xfId="246"/>
    <cellStyle name="后继超链接" xfId="247"/>
    <cellStyle name="콤마 [0]_BOILER-CO1" xfId="248"/>
    <cellStyle name="未定义" xfId="249"/>
    <cellStyle name="통화 [0]_BOILER-CO1" xfId="250"/>
    <cellStyle name="표준_0N-HANDLING " xfId="251"/>
    <cellStyle name="霓付 [0]_ +Foil &amp; -FOIL &amp; PAPER" xfId="252"/>
    <cellStyle name="霓付_ +Foil &amp; -FOIL &amp; PAPER" xfId="253"/>
    <cellStyle name="烹拳_ +Foil &amp; -FOIL &amp; PAPER" xfId="254"/>
    <cellStyle name="普通_ 白土" xfId="255"/>
    <cellStyle name="千分位_ 白土" xfId="256"/>
    <cellStyle name="千位_(人代会用)" xfId="257"/>
    <cellStyle name="千位分隔 2" xfId="258"/>
    <cellStyle name="千位分隔 3" xfId="259"/>
    <cellStyle name="千位分季_新建 Microsoft Excel 工作表" xfId="260"/>
    <cellStyle name="钎霖_4岿角利" xfId="261"/>
    <cellStyle name="强调 1" xfId="262"/>
    <cellStyle name="强调 2" xfId="263"/>
    <cellStyle name="数字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0465;&#32423;&#36130;&#25919;&#25910;&#25903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&#28504;&#26195;&#26519;(001C25CD6059)\a&#25509;&#25910;&#25991;&#20214;\&#25991;&#20214;\feiq\AutoRecv%20Files\&#26753;&#34122;(7427EA19C852)\Rar$DI01.390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&#26700;&#38754;\2016&#24180;&#30465;&#32423;&#36130;&#25919;&#25910;&#25903;&#39044;&#3163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&#26700;&#38754;\2016&#24180;&#24066;&#32423;&#36130;&#25919;&#25910;&#25903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年省级一般公共预算收入预算表"/>
      <sheetName val="2016年省级一般公共预算支出预算表"/>
      <sheetName val="2016年省级一般公共预算支出预算明细表"/>
      <sheetName val="2016年省级一般公共预算基本支出预算表（按经济分类）"/>
      <sheetName val="2016年省级部门三公经费支出预算表"/>
      <sheetName val="2016年省对市县税收返还和转移支付预算表"/>
      <sheetName val="2016年省对市县税收返还和转移支付预算汇总表"/>
      <sheetName val="2016年省级政府性基金收入预算表"/>
      <sheetName val="2016年省级政府性基金支出预算表"/>
      <sheetName val="2016年省级政府性基金支出预算明细表"/>
      <sheetName val="2016年省对市县政府性基金转移支付预算表"/>
      <sheetName val="2016年省级国有资本经营收支预算表"/>
      <sheetName val="2016年省级社会保险基金收支预算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各年度收费、罚没、专项收入.xls_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6年省级一般公共预算收入预算表"/>
      <sheetName val="2016年省级一般公共预算支出预算表"/>
      <sheetName val="2016年省级一般公共预算支出预算明细表"/>
      <sheetName val="2016年省级一般公共预算基本支出预算表（按经济分类）"/>
      <sheetName val="2016年省级部门三公经费支出预算表"/>
      <sheetName val="2016年省对市县税收返还和转移支付预算表"/>
      <sheetName val="2016年省对市县税收返还和转移支付预算汇总表"/>
      <sheetName val="2016年省级政府性基金收入预算表"/>
      <sheetName val="2016年省级政府性基金支出预算表"/>
      <sheetName val="2016年省级政府性基金支出预算明细表"/>
      <sheetName val="2016年省对市县政府性基金转移支付预算表"/>
      <sheetName val="2016年省级国有资本经营收支预算表"/>
      <sheetName val="2016年省级社会保险基金收支预算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6年一般公共预算收入预算表"/>
      <sheetName val="2016年一般公共预算支出预算表"/>
      <sheetName val="Sheet7"/>
      <sheetName val="表二"/>
      <sheetName val="2016年市对县区税收返还和转移支付预算表"/>
      <sheetName val="2016年市对县区税收返还和转移支付预算汇总表"/>
      <sheetName val="2016年市级政府性基金收入预算表"/>
      <sheetName val="2016年市级政府性基金支出预算表"/>
      <sheetName val="2016年市级政府性基金支出预算明细表"/>
      <sheetName val="2016年市对县区政府性基金转移支付预算表"/>
      <sheetName val="2016年市级国有资本经营收支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showZeros="0" tabSelected="1" workbookViewId="0" topLeftCell="A1">
      <pane xSplit="1" ySplit="4" topLeftCell="B5" activePane="bottomRight" state="frozen"/>
      <selection pane="bottomRight" activeCell="A2" sqref="A2:B2"/>
    </sheetView>
  </sheetViews>
  <sheetFormatPr defaultColWidth="9.00390625" defaultRowHeight="14.25"/>
  <cols>
    <col min="1" max="1" width="44.875" style="105" customWidth="1"/>
    <col min="2" max="2" width="18.125" style="105" customWidth="1"/>
    <col min="3" max="16384" width="9.00390625" style="105" customWidth="1"/>
  </cols>
  <sheetData>
    <row r="1" ht="18" customHeight="1">
      <c r="A1" s="106" t="s">
        <v>0</v>
      </c>
    </row>
    <row r="2" spans="1:2" s="106" customFormat="1" ht="20.25">
      <c r="A2" s="88" t="s">
        <v>1</v>
      </c>
      <c r="B2" s="88"/>
    </row>
    <row r="3" spans="1:2" ht="20.25" customHeight="1">
      <c r="A3" s="106"/>
      <c r="B3" s="89" t="s">
        <v>2</v>
      </c>
    </row>
    <row r="4" spans="1:2" ht="31.5" customHeight="1">
      <c r="A4" s="108" t="s">
        <v>3</v>
      </c>
      <c r="B4" s="38" t="s">
        <v>4</v>
      </c>
    </row>
    <row r="5" spans="1:2" s="105" customFormat="1" ht="20.25" customHeight="1">
      <c r="A5" s="210" t="s">
        <v>5</v>
      </c>
      <c r="B5" s="211">
        <f>SUM(B6,B18)</f>
        <v>4278333</v>
      </c>
    </row>
    <row r="6" spans="1:2" s="105" customFormat="1" ht="20.25" customHeight="1">
      <c r="A6" s="157" t="s">
        <v>6</v>
      </c>
      <c r="B6" s="212">
        <f>SUM(B7:B17)</f>
        <v>2902369</v>
      </c>
    </row>
    <row r="7" spans="1:2" s="105" customFormat="1" ht="20.25" customHeight="1">
      <c r="A7" s="157" t="s">
        <v>7</v>
      </c>
      <c r="B7" s="212">
        <v>305000</v>
      </c>
    </row>
    <row r="8" spans="1:2" s="105" customFormat="1" ht="20.25" customHeight="1">
      <c r="A8" s="157" t="s">
        <v>8</v>
      </c>
      <c r="B8" s="212">
        <v>1330000</v>
      </c>
    </row>
    <row r="9" spans="1:2" s="105" customFormat="1" ht="20.25" customHeight="1">
      <c r="A9" s="157" t="s">
        <v>9</v>
      </c>
      <c r="B9" s="212">
        <v>674000</v>
      </c>
    </row>
    <row r="10" spans="1:2" s="105" customFormat="1" ht="20.25" customHeight="1">
      <c r="A10" s="157" t="s">
        <v>10</v>
      </c>
      <c r="B10" s="212">
        <v>180000</v>
      </c>
    </row>
    <row r="11" spans="1:2" s="105" customFormat="1" ht="20.25" customHeight="1">
      <c r="A11" s="157" t="s">
        <v>11</v>
      </c>
      <c r="B11" s="212">
        <v>47000</v>
      </c>
    </row>
    <row r="12" spans="1:2" s="105" customFormat="1" ht="20.25" customHeight="1">
      <c r="A12" s="157" t="s">
        <v>12</v>
      </c>
      <c r="B12" s="212">
        <v>18230</v>
      </c>
    </row>
    <row r="13" spans="1:2" s="105" customFormat="1" ht="20.25" customHeight="1">
      <c r="A13" s="157" t="s">
        <v>13</v>
      </c>
      <c r="B13" s="212">
        <v>16319</v>
      </c>
    </row>
    <row r="14" spans="1:2" s="105" customFormat="1" ht="20.25" customHeight="1">
      <c r="A14" s="157" t="s">
        <v>14</v>
      </c>
      <c r="B14" s="212">
        <v>3600</v>
      </c>
    </row>
    <row r="15" spans="1:2" s="105" customFormat="1" ht="20.25" customHeight="1">
      <c r="A15" s="157" t="s">
        <v>15</v>
      </c>
      <c r="B15" s="212">
        <v>220</v>
      </c>
    </row>
    <row r="16" spans="1:2" s="105" customFormat="1" ht="20.25" customHeight="1">
      <c r="A16" s="157" t="s">
        <v>16</v>
      </c>
      <c r="B16" s="212">
        <v>73000</v>
      </c>
    </row>
    <row r="17" spans="1:2" s="105" customFormat="1" ht="20.25" customHeight="1">
      <c r="A17" s="157" t="s">
        <v>17</v>
      </c>
      <c r="B17" s="212">
        <v>255000</v>
      </c>
    </row>
    <row r="18" spans="1:2" s="105" customFormat="1" ht="20.25" customHeight="1">
      <c r="A18" s="157" t="s">
        <v>18</v>
      </c>
      <c r="B18" s="212">
        <f>SUM(B19:B25)</f>
        <v>1375964</v>
      </c>
    </row>
    <row r="19" spans="1:2" s="105" customFormat="1" ht="20.25" customHeight="1">
      <c r="A19" s="157" t="s">
        <v>19</v>
      </c>
      <c r="B19" s="212">
        <v>416070</v>
      </c>
    </row>
    <row r="20" spans="1:2" s="105" customFormat="1" ht="20.25" customHeight="1">
      <c r="A20" s="157" t="s">
        <v>20</v>
      </c>
      <c r="B20" s="212">
        <v>138900</v>
      </c>
    </row>
    <row r="21" spans="1:2" s="105" customFormat="1" ht="20.25" customHeight="1">
      <c r="A21" s="157" t="s">
        <v>21</v>
      </c>
      <c r="B21" s="212">
        <v>87000</v>
      </c>
    </row>
    <row r="22" spans="1:2" s="105" customFormat="1" ht="20.25" customHeight="1">
      <c r="A22" s="157" t="s">
        <v>22</v>
      </c>
      <c r="B22" s="212">
        <v>452420</v>
      </c>
    </row>
    <row r="23" spans="1:2" s="105" customFormat="1" ht="20.25" customHeight="1">
      <c r="A23" s="157" t="s">
        <v>23</v>
      </c>
      <c r="B23" s="212">
        <v>146000</v>
      </c>
    </row>
    <row r="24" spans="1:2" s="105" customFormat="1" ht="20.25" customHeight="1">
      <c r="A24" s="157" t="s">
        <v>24</v>
      </c>
      <c r="B24" s="212">
        <v>29000</v>
      </c>
    </row>
    <row r="25" spans="1:2" s="105" customFormat="1" ht="20.25" customHeight="1">
      <c r="A25" s="157" t="s">
        <v>25</v>
      </c>
      <c r="B25" s="212">
        <v>106574</v>
      </c>
    </row>
    <row r="26" spans="1:2" s="105" customFormat="1" ht="20.25" customHeight="1">
      <c r="A26" s="210" t="s">
        <v>26</v>
      </c>
      <c r="B26" s="212">
        <f>SUM(B27:B29)</f>
        <v>1102505</v>
      </c>
    </row>
    <row r="27" spans="1:2" s="105" customFormat="1" ht="20.25" customHeight="1">
      <c r="A27" s="208" t="s">
        <v>27</v>
      </c>
      <c r="B27" s="212">
        <v>198892</v>
      </c>
    </row>
    <row r="28" spans="1:2" s="105" customFormat="1" ht="20.25" customHeight="1">
      <c r="A28" s="208" t="s">
        <v>28</v>
      </c>
      <c r="B28" s="212">
        <v>559126</v>
      </c>
    </row>
    <row r="29" spans="1:2" s="105" customFormat="1" ht="20.25" customHeight="1">
      <c r="A29" s="208" t="s">
        <v>29</v>
      </c>
      <c r="B29" s="212">
        <v>344487</v>
      </c>
    </row>
    <row r="30" spans="1:2" s="105" customFormat="1" ht="20.25" customHeight="1">
      <c r="A30" s="103" t="s">
        <v>30</v>
      </c>
      <c r="B30" s="212">
        <v>776060</v>
      </c>
    </row>
    <row r="31" spans="1:2" s="105" customFormat="1" ht="20.25" customHeight="1">
      <c r="A31" s="103" t="s">
        <v>31</v>
      </c>
      <c r="B31" s="212">
        <v>1115000</v>
      </c>
    </row>
    <row r="32" spans="1:2" s="105" customFormat="1" ht="20.25" customHeight="1">
      <c r="A32" s="103" t="s">
        <v>32</v>
      </c>
      <c r="B32" s="212">
        <v>198609</v>
      </c>
    </row>
    <row r="33" spans="1:2" s="105" customFormat="1" ht="20.25" customHeight="1">
      <c r="A33" s="103"/>
      <c r="B33" s="212"/>
    </row>
    <row r="34" spans="1:2" s="105" customFormat="1" ht="20.25" customHeight="1">
      <c r="A34" s="68" t="s">
        <v>33</v>
      </c>
      <c r="B34" s="212">
        <f>SUM(B5,B26,B30,B31,B32)</f>
        <v>7470507</v>
      </c>
    </row>
    <row r="35" spans="1:2" ht="18.75" customHeight="1">
      <c r="A35" s="213" t="s">
        <v>34</v>
      </c>
      <c r="B35" s="213"/>
    </row>
    <row r="36" ht="19.5" customHeight="1"/>
    <row r="37" ht="19.5" customHeight="1"/>
    <row r="38" ht="19.5" customHeight="1"/>
    <row r="39" ht="19.5" customHeight="1"/>
  </sheetData>
  <sheetProtection/>
  <mergeCells count="2">
    <mergeCell ref="A2:B2"/>
    <mergeCell ref="A35:B35"/>
  </mergeCells>
  <printOptions horizontalCentered="1"/>
  <pageMargins left="0.47" right="0.47" top="0.59" bottom="0.47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showGridLines="0" showZeros="0" workbookViewId="0" topLeftCell="A1">
      <pane ySplit="4" topLeftCell="A39" activePane="bottomLeft" state="frozen"/>
      <selection pane="bottomLeft" activeCell="B3" sqref="B3"/>
    </sheetView>
  </sheetViews>
  <sheetFormatPr defaultColWidth="9.00390625" defaultRowHeight="14.25"/>
  <cols>
    <col min="1" max="1" width="59.50390625" style="70" customWidth="1"/>
    <col min="2" max="2" width="15.625" style="70" customWidth="1"/>
    <col min="3" max="16384" width="9.00390625" style="70" customWidth="1"/>
  </cols>
  <sheetData>
    <row r="1" ht="14.25">
      <c r="A1" s="71" t="s">
        <v>760</v>
      </c>
    </row>
    <row r="2" spans="1:2" ht="18" customHeight="1">
      <c r="A2" s="72" t="s">
        <v>761</v>
      </c>
      <c r="B2" s="72"/>
    </row>
    <row r="3" ht="14.25" customHeight="1">
      <c r="B3" s="73" t="s">
        <v>2</v>
      </c>
    </row>
    <row r="4" spans="1:2" ht="37.5" customHeight="1">
      <c r="A4" s="74" t="s">
        <v>3</v>
      </c>
      <c r="B4" s="75" t="s">
        <v>4</v>
      </c>
    </row>
    <row r="5" spans="1:2" ht="19.5" customHeight="1">
      <c r="A5" s="76" t="s">
        <v>762</v>
      </c>
      <c r="B5" s="77">
        <v>50</v>
      </c>
    </row>
    <row r="6" spans="1:2" ht="19.5" customHeight="1">
      <c r="A6" s="78" t="s">
        <v>763</v>
      </c>
      <c r="B6" s="79">
        <v>50</v>
      </c>
    </row>
    <row r="7" spans="1:2" ht="19.5" customHeight="1">
      <c r="A7" s="78" t="s">
        <v>764</v>
      </c>
      <c r="B7" s="79">
        <v>50</v>
      </c>
    </row>
    <row r="8" spans="1:2" ht="19.5" customHeight="1">
      <c r="A8" s="76" t="s">
        <v>765</v>
      </c>
      <c r="B8" s="77">
        <v>4162521</v>
      </c>
    </row>
    <row r="9" spans="1:2" ht="19.5" customHeight="1">
      <c r="A9" s="80" t="s">
        <v>766</v>
      </c>
      <c r="B9" s="79">
        <v>3553108</v>
      </c>
    </row>
    <row r="10" spans="1:2" ht="19.5" customHeight="1">
      <c r="A10" s="81" t="s">
        <v>767</v>
      </c>
      <c r="B10" s="79">
        <v>2343581</v>
      </c>
    </row>
    <row r="11" spans="1:2" ht="19.5" customHeight="1">
      <c r="A11" s="81" t="s">
        <v>768</v>
      </c>
      <c r="B11" s="79">
        <v>6264</v>
      </c>
    </row>
    <row r="12" spans="1:2" ht="19.5" customHeight="1">
      <c r="A12" s="81" t="s">
        <v>769</v>
      </c>
      <c r="B12" s="79">
        <v>1100527</v>
      </c>
    </row>
    <row r="13" spans="1:2" ht="19.5" customHeight="1">
      <c r="A13" s="81" t="s">
        <v>770</v>
      </c>
      <c r="B13" s="79">
        <v>52356</v>
      </c>
    </row>
    <row r="14" spans="1:2" ht="19.5" customHeight="1">
      <c r="A14" s="81" t="s">
        <v>771</v>
      </c>
      <c r="B14" s="79">
        <v>678</v>
      </c>
    </row>
    <row r="15" spans="1:2" ht="19.5" customHeight="1">
      <c r="A15" s="82" t="s">
        <v>772</v>
      </c>
      <c r="B15" s="79">
        <v>34693</v>
      </c>
    </row>
    <row r="16" spans="1:2" ht="19.5" customHeight="1">
      <c r="A16" s="81" t="s">
        <v>773</v>
      </c>
      <c r="B16" s="79">
        <v>15009</v>
      </c>
    </row>
    <row r="17" spans="1:2" ht="19.5" customHeight="1">
      <c r="A17" s="80" t="s">
        <v>774</v>
      </c>
      <c r="B17" s="79">
        <v>30762</v>
      </c>
    </row>
    <row r="18" spans="1:2" ht="19.5" customHeight="1">
      <c r="A18" s="81" t="s">
        <v>775</v>
      </c>
      <c r="B18" s="79">
        <v>30762</v>
      </c>
    </row>
    <row r="19" spans="1:2" ht="19.5" customHeight="1">
      <c r="A19" s="80" t="s">
        <v>776</v>
      </c>
      <c r="B19" s="79">
        <v>213273</v>
      </c>
    </row>
    <row r="20" spans="1:2" ht="19.5" customHeight="1">
      <c r="A20" s="81" t="s">
        <v>767</v>
      </c>
      <c r="B20" s="79">
        <v>210597</v>
      </c>
    </row>
    <row r="21" spans="1:2" ht="19.5" customHeight="1">
      <c r="A21" s="81" t="s">
        <v>768</v>
      </c>
      <c r="B21" s="79">
        <v>2676</v>
      </c>
    </row>
    <row r="22" spans="1:2" ht="19.5" customHeight="1">
      <c r="A22" s="80" t="s">
        <v>777</v>
      </c>
      <c r="B22" s="79">
        <v>22067</v>
      </c>
    </row>
    <row r="23" spans="1:2" ht="19.5" customHeight="1">
      <c r="A23" s="80" t="s">
        <v>778</v>
      </c>
      <c r="B23" s="79">
        <v>5240</v>
      </c>
    </row>
    <row r="24" spans="1:2" ht="19.5" customHeight="1">
      <c r="A24" s="81" t="s">
        <v>779</v>
      </c>
      <c r="B24" s="79">
        <v>5240</v>
      </c>
    </row>
    <row r="25" spans="1:2" ht="19.5" customHeight="1">
      <c r="A25" s="80" t="s">
        <v>780</v>
      </c>
      <c r="B25" s="79">
        <v>311531</v>
      </c>
    </row>
    <row r="26" spans="1:2" ht="19.5" customHeight="1">
      <c r="A26" s="81" t="s">
        <v>781</v>
      </c>
      <c r="B26" s="79">
        <v>311531</v>
      </c>
    </row>
    <row r="27" spans="1:2" ht="19.5" customHeight="1">
      <c r="A27" s="80" t="s">
        <v>782</v>
      </c>
      <c r="B27" s="79">
        <v>26540</v>
      </c>
    </row>
    <row r="28" spans="1:2" ht="19.5" customHeight="1">
      <c r="A28" s="83" t="s">
        <v>783</v>
      </c>
      <c r="B28" s="77">
        <v>2540</v>
      </c>
    </row>
    <row r="29" spans="1:2" ht="19.5" customHeight="1">
      <c r="A29" s="81" t="s">
        <v>784</v>
      </c>
      <c r="B29" s="79">
        <v>525</v>
      </c>
    </row>
    <row r="30" spans="1:2" ht="19.5" customHeight="1">
      <c r="A30" s="81" t="s">
        <v>785</v>
      </c>
      <c r="B30" s="79">
        <v>200</v>
      </c>
    </row>
    <row r="31" spans="1:2" ht="19.5" customHeight="1">
      <c r="A31" s="81" t="s">
        <v>786</v>
      </c>
      <c r="B31" s="79">
        <v>53</v>
      </c>
    </row>
    <row r="32" spans="1:2" ht="19.5" customHeight="1">
      <c r="A32" s="81" t="s">
        <v>787</v>
      </c>
      <c r="B32" s="79">
        <v>50</v>
      </c>
    </row>
    <row r="33" spans="1:2" ht="19.5" customHeight="1">
      <c r="A33" s="81" t="s">
        <v>788</v>
      </c>
      <c r="B33" s="79">
        <v>80</v>
      </c>
    </row>
    <row r="34" spans="1:2" ht="19.5" customHeight="1">
      <c r="A34" s="81" t="s">
        <v>789</v>
      </c>
      <c r="B34" s="79">
        <v>20</v>
      </c>
    </row>
    <row r="35" spans="1:2" ht="19.5" customHeight="1">
      <c r="A35" s="81" t="s">
        <v>790</v>
      </c>
      <c r="B35" s="79">
        <v>122</v>
      </c>
    </row>
    <row r="36" spans="1:2" ht="19.5" customHeight="1">
      <c r="A36" s="81" t="s">
        <v>791</v>
      </c>
      <c r="B36" s="79">
        <v>2015</v>
      </c>
    </row>
    <row r="37" spans="1:2" ht="19.5" customHeight="1">
      <c r="A37" s="81" t="s">
        <v>792</v>
      </c>
      <c r="B37" s="79">
        <v>800</v>
      </c>
    </row>
    <row r="38" spans="1:2" ht="19.5" customHeight="1">
      <c r="A38" s="81" t="s">
        <v>793</v>
      </c>
      <c r="B38" s="79">
        <v>500</v>
      </c>
    </row>
    <row r="39" spans="1:2" ht="19.5" customHeight="1">
      <c r="A39" s="81" t="s">
        <v>794</v>
      </c>
      <c r="B39" s="79">
        <v>715</v>
      </c>
    </row>
    <row r="40" spans="1:2" ht="19.5" customHeight="1">
      <c r="A40" s="83" t="s">
        <v>795</v>
      </c>
      <c r="B40" s="77">
        <v>46899</v>
      </c>
    </row>
    <row r="41" spans="1:2" ht="19.5" customHeight="1">
      <c r="A41" s="81" t="s">
        <v>796</v>
      </c>
      <c r="B41" s="79">
        <v>2500</v>
      </c>
    </row>
    <row r="42" spans="1:2" ht="19.5" customHeight="1">
      <c r="A42" s="81" t="s">
        <v>797</v>
      </c>
      <c r="B42" s="79">
        <v>2500</v>
      </c>
    </row>
    <row r="43" spans="1:2" ht="19.5" customHeight="1">
      <c r="A43" s="81" t="s">
        <v>798</v>
      </c>
      <c r="B43" s="79">
        <v>44399</v>
      </c>
    </row>
    <row r="44" spans="1:2" ht="19.5" customHeight="1">
      <c r="A44" s="82" t="s">
        <v>799</v>
      </c>
      <c r="B44" s="79">
        <v>16569</v>
      </c>
    </row>
    <row r="45" spans="1:2" ht="19.5" customHeight="1">
      <c r="A45" s="81" t="s">
        <v>800</v>
      </c>
      <c r="B45" s="79">
        <v>23957</v>
      </c>
    </row>
    <row r="46" spans="1:2" ht="19.5" customHeight="1">
      <c r="A46" s="81" t="s">
        <v>801</v>
      </c>
      <c r="B46" s="79">
        <v>1101</v>
      </c>
    </row>
    <row r="47" spans="1:2" ht="19.5" customHeight="1">
      <c r="A47" s="81" t="s">
        <v>802</v>
      </c>
      <c r="B47" s="79">
        <v>1861</v>
      </c>
    </row>
    <row r="48" spans="1:2" ht="19.5" customHeight="1">
      <c r="A48" s="81" t="s">
        <v>803</v>
      </c>
      <c r="B48" s="79">
        <v>911</v>
      </c>
    </row>
    <row r="49" spans="1:2" ht="19.5" customHeight="1">
      <c r="A49" s="83" t="s">
        <v>804</v>
      </c>
      <c r="B49" s="77">
        <v>80000</v>
      </c>
    </row>
    <row r="50" spans="1:2" ht="19.5" customHeight="1">
      <c r="A50" s="81"/>
      <c r="B50" s="79"/>
    </row>
    <row r="51" spans="1:2" ht="19.5" customHeight="1">
      <c r="A51" s="84" t="s">
        <v>68</v>
      </c>
      <c r="B51" s="77">
        <v>4292010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5.7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</sheetData>
  <sheetProtection/>
  <mergeCells count="1">
    <mergeCell ref="A2:B2"/>
  </mergeCells>
  <printOptions horizontalCentered="1"/>
  <pageMargins left="0.47" right="0.47" top="0.59" bottom="0.47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Zeros="0" workbookViewId="0" topLeftCell="A1">
      <selection activeCell="E3" sqref="E3"/>
    </sheetView>
  </sheetViews>
  <sheetFormatPr defaultColWidth="9.00390625" defaultRowHeight="21" customHeight="1"/>
  <cols>
    <col min="1" max="1" width="37.125" style="54" customWidth="1"/>
    <col min="2" max="4" width="11.75390625" style="54" customWidth="1"/>
    <col min="5" max="5" width="11.75390625" style="55" customWidth="1"/>
    <col min="6" max="16384" width="9.00390625" style="54" customWidth="1"/>
  </cols>
  <sheetData>
    <row r="1" ht="21" customHeight="1">
      <c r="A1" s="56" t="s">
        <v>805</v>
      </c>
    </row>
    <row r="2" spans="1:5" ht="41.25" customHeight="1">
      <c r="A2" s="57" t="s">
        <v>806</v>
      </c>
      <c r="B2" s="57"/>
      <c r="C2" s="57"/>
      <c r="D2" s="57"/>
      <c r="E2" s="57"/>
    </row>
    <row r="3" spans="1:5" s="53" customFormat="1" ht="21" customHeight="1">
      <c r="A3" s="58"/>
      <c r="B3" s="59"/>
      <c r="E3" s="60" t="s">
        <v>2</v>
      </c>
    </row>
    <row r="4" spans="1:5" s="53" customFormat="1" ht="32.25" customHeight="1">
      <c r="A4" s="61" t="s">
        <v>508</v>
      </c>
      <c r="B4" s="62" t="s">
        <v>807</v>
      </c>
      <c r="C4" s="63" t="s">
        <v>735</v>
      </c>
      <c r="D4" s="63"/>
      <c r="E4" s="63"/>
    </row>
    <row r="5" spans="1:5" ht="32.25" customHeight="1">
      <c r="A5" s="64"/>
      <c r="B5" s="65"/>
      <c r="C5" s="63" t="s">
        <v>560</v>
      </c>
      <c r="D5" s="63" t="s">
        <v>561</v>
      </c>
      <c r="E5" s="63" t="s">
        <v>562</v>
      </c>
    </row>
    <row r="6" spans="1:5" ht="33.75" customHeight="1">
      <c r="A6" s="66" t="s">
        <v>808</v>
      </c>
      <c r="B6" s="67">
        <f aca="true" t="shared" si="0" ref="B6:B9">E6</f>
        <v>2575</v>
      </c>
      <c r="C6" s="67">
        <v>2575</v>
      </c>
      <c r="D6" s="67"/>
      <c r="E6" s="67">
        <v>2575</v>
      </c>
    </row>
    <row r="7" spans="1:5" ht="33.75" customHeight="1">
      <c r="A7" s="66" t="s">
        <v>742</v>
      </c>
      <c r="B7" s="67">
        <f t="shared" si="0"/>
        <v>19945</v>
      </c>
      <c r="C7" s="67">
        <v>24415</v>
      </c>
      <c r="D7" s="67">
        <v>4470</v>
      </c>
      <c r="E7" s="67">
        <v>19945</v>
      </c>
    </row>
    <row r="8" spans="1:5" ht="33.75" customHeight="1">
      <c r="A8" s="66" t="s">
        <v>746</v>
      </c>
      <c r="B8" s="67">
        <f t="shared" si="0"/>
        <v>5217</v>
      </c>
      <c r="C8" s="67">
        <v>5217</v>
      </c>
      <c r="D8" s="67"/>
      <c r="E8" s="67">
        <v>5217</v>
      </c>
    </row>
    <row r="9" spans="1:5" ht="33.75" customHeight="1">
      <c r="A9" s="66" t="s">
        <v>755</v>
      </c>
      <c r="B9" s="67">
        <f t="shared" si="0"/>
        <v>882</v>
      </c>
      <c r="C9" s="67">
        <v>8495</v>
      </c>
      <c r="D9" s="67">
        <v>7613</v>
      </c>
      <c r="E9" s="67">
        <v>882</v>
      </c>
    </row>
    <row r="10" spans="1:5" ht="33.75" customHeight="1">
      <c r="A10" s="66"/>
      <c r="B10" s="67"/>
      <c r="C10" s="67"/>
      <c r="D10" s="67"/>
      <c r="E10" s="67"/>
    </row>
    <row r="11" spans="1:5" ht="33.75" customHeight="1">
      <c r="A11" s="68" t="s">
        <v>809</v>
      </c>
      <c r="B11" s="69">
        <f>E11</f>
        <v>28619</v>
      </c>
      <c r="C11" s="69">
        <f>SUM(C6:C9)</f>
        <v>40702</v>
      </c>
      <c r="D11" s="69">
        <f>SUM(D6:D9)</f>
        <v>12083</v>
      </c>
      <c r="E11" s="69">
        <f>SUM(E6:E9)</f>
        <v>28619</v>
      </c>
    </row>
  </sheetData>
  <sheetProtection/>
  <mergeCells count="4">
    <mergeCell ref="A2:E2"/>
    <mergeCell ref="C4:E4"/>
    <mergeCell ref="A4:A5"/>
    <mergeCell ref="B4:B5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Zeros="0" workbookViewId="0" topLeftCell="A1">
      <selection activeCell="D3" sqref="D3"/>
    </sheetView>
  </sheetViews>
  <sheetFormatPr defaultColWidth="9.00390625" defaultRowHeight="21" customHeight="1"/>
  <cols>
    <col min="1" max="1" width="25.875" style="33" customWidth="1"/>
    <col min="2" max="2" width="12.25390625" style="33" customWidth="1"/>
    <col min="3" max="3" width="33.25390625" style="33" customWidth="1"/>
    <col min="4" max="4" width="12.125" style="33" customWidth="1"/>
    <col min="5" max="16384" width="9.00390625" style="33" customWidth="1"/>
  </cols>
  <sheetData>
    <row r="1" ht="21" customHeight="1">
      <c r="A1" s="34" t="s">
        <v>810</v>
      </c>
    </row>
    <row r="2" spans="1:4" ht="41.25" customHeight="1">
      <c r="A2" s="35" t="s">
        <v>811</v>
      </c>
      <c r="B2" s="35"/>
      <c r="C2" s="35"/>
      <c r="D2" s="35"/>
    </row>
    <row r="3" spans="1:4" ht="21" customHeight="1">
      <c r="A3" s="36"/>
      <c r="B3" s="36"/>
      <c r="C3" s="36"/>
      <c r="D3" s="37" t="s">
        <v>2</v>
      </c>
    </row>
    <row r="4" spans="1:4" ht="21" customHeight="1">
      <c r="A4" s="38" t="s">
        <v>812</v>
      </c>
      <c r="B4" s="39" t="s">
        <v>813</v>
      </c>
      <c r="C4" s="38" t="s">
        <v>812</v>
      </c>
      <c r="D4" s="39" t="s">
        <v>814</v>
      </c>
    </row>
    <row r="5" spans="1:4" ht="21" customHeight="1">
      <c r="A5" s="40" t="s">
        <v>815</v>
      </c>
      <c r="B5" s="41">
        <v>513</v>
      </c>
      <c r="C5" s="42" t="s">
        <v>816</v>
      </c>
      <c r="D5" s="43"/>
    </row>
    <row r="6" spans="1:4" ht="21" customHeight="1">
      <c r="A6" s="40" t="s">
        <v>817</v>
      </c>
      <c r="B6" s="41">
        <v>33406</v>
      </c>
      <c r="C6" s="42" t="s">
        <v>818</v>
      </c>
      <c r="D6" s="43">
        <v>513</v>
      </c>
    </row>
    <row r="7" spans="1:4" ht="21" customHeight="1">
      <c r="A7" s="44"/>
      <c r="B7" s="45"/>
      <c r="C7" s="42" t="s">
        <v>819</v>
      </c>
      <c r="D7" s="43">
        <v>33406</v>
      </c>
    </row>
    <row r="8" spans="1:4" ht="21" customHeight="1">
      <c r="A8" s="46"/>
      <c r="B8" s="41"/>
      <c r="C8" s="47"/>
      <c r="D8" s="48"/>
    </row>
    <row r="9" spans="1:4" ht="21" customHeight="1">
      <c r="A9" s="39" t="s">
        <v>820</v>
      </c>
      <c r="B9" s="45">
        <f>B5+B6</f>
        <v>33919</v>
      </c>
      <c r="C9" s="39" t="s">
        <v>821</v>
      </c>
      <c r="D9" s="45">
        <f>D5+D6+D7</f>
        <v>33919</v>
      </c>
    </row>
    <row r="10" spans="1:4" ht="21" customHeight="1">
      <c r="A10" s="49" t="s">
        <v>822</v>
      </c>
      <c r="B10" s="41"/>
      <c r="C10" s="50" t="s">
        <v>823</v>
      </c>
      <c r="D10" s="43"/>
    </row>
    <row r="11" spans="1:4" ht="21" customHeight="1">
      <c r="A11" s="49"/>
      <c r="B11" s="41"/>
      <c r="C11" s="39"/>
      <c r="D11" s="45"/>
    </row>
    <row r="12" spans="1:4" ht="21" customHeight="1">
      <c r="A12" s="51" t="s">
        <v>824</v>
      </c>
      <c r="B12" s="52">
        <f>SUM(B9,B10)</f>
        <v>33919</v>
      </c>
      <c r="C12" s="39" t="s">
        <v>825</v>
      </c>
      <c r="D12" s="52">
        <f>D9+D10</f>
        <v>33919</v>
      </c>
    </row>
    <row r="15" spans="1:4" s="32" customFormat="1" ht="21" customHeight="1">
      <c r="A15" s="33"/>
      <c r="B15" s="33"/>
      <c r="C15" s="33"/>
      <c r="D15" s="33"/>
    </row>
    <row r="21" spans="1:4" s="32" customFormat="1" ht="21" customHeight="1">
      <c r="A21" s="33"/>
      <c r="B21" s="33"/>
      <c r="C21" s="33"/>
      <c r="D21" s="33"/>
    </row>
  </sheetData>
  <sheetProtection/>
  <mergeCells count="1">
    <mergeCell ref="A2:D2"/>
  </mergeCells>
  <printOptions horizontalCentered="1"/>
  <pageMargins left="0.59" right="0.59" top="0.55" bottom="0.55" header="0.31" footer="0.31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SheetLayoutView="100" workbookViewId="0" topLeftCell="A10">
      <selection activeCell="D3" sqref="D3"/>
    </sheetView>
  </sheetViews>
  <sheetFormatPr defaultColWidth="9.00390625" defaultRowHeight="19.5" customHeight="1"/>
  <cols>
    <col min="1" max="1" width="32.75390625" style="3" customWidth="1"/>
    <col min="2" max="2" width="13.50390625" style="4" customWidth="1"/>
    <col min="3" max="3" width="35.625" style="3" customWidth="1"/>
    <col min="4" max="4" width="13.875" style="4" customWidth="1"/>
    <col min="5" max="5" width="14.125" style="3" bestFit="1" customWidth="1"/>
    <col min="6" max="16384" width="9.00390625" style="3" customWidth="1"/>
  </cols>
  <sheetData>
    <row r="1" ht="19.5" customHeight="1">
      <c r="A1" s="5" t="s">
        <v>826</v>
      </c>
    </row>
    <row r="2" spans="1:4" ht="33" customHeight="1">
      <c r="A2" s="6" t="s">
        <v>827</v>
      </c>
      <c r="B2" s="7"/>
      <c r="C2" s="6"/>
      <c r="D2" s="7"/>
    </row>
    <row r="3" spans="1:4" s="1" customFormat="1" ht="19.5" customHeight="1">
      <c r="A3" s="8"/>
      <c r="B3" s="4"/>
      <c r="C3" s="8"/>
      <c r="D3" s="9" t="s">
        <v>2</v>
      </c>
    </row>
    <row r="4" spans="1:4" s="1" customFormat="1" ht="19.5" customHeight="1">
      <c r="A4" s="10" t="s">
        <v>508</v>
      </c>
      <c r="B4" s="11" t="s">
        <v>813</v>
      </c>
      <c r="C4" s="10" t="s">
        <v>508</v>
      </c>
      <c r="D4" s="11" t="s">
        <v>814</v>
      </c>
    </row>
    <row r="5" spans="1:4" s="2" customFormat="1" ht="19.5" customHeight="1">
      <c r="A5" s="12" t="s">
        <v>828</v>
      </c>
      <c r="B5" s="13">
        <v>1415724</v>
      </c>
      <c r="C5" s="12" t="s">
        <v>829</v>
      </c>
      <c r="D5" s="13">
        <v>1046730</v>
      </c>
    </row>
    <row r="6" spans="1:4" ht="19.5" customHeight="1">
      <c r="A6" s="14" t="s">
        <v>830</v>
      </c>
      <c r="B6" s="15">
        <v>1324444</v>
      </c>
      <c r="C6" s="16" t="s">
        <v>831</v>
      </c>
      <c r="D6" s="15">
        <v>940974</v>
      </c>
    </row>
    <row r="7" spans="1:4" ht="19.5" customHeight="1">
      <c r="A7" s="14" t="s">
        <v>832</v>
      </c>
      <c r="B7" s="15">
        <v>47197</v>
      </c>
      <c r="C7" s="16" t="s">
        <v>833</v>
      </c>
      <c r="D7" s="15">
        <v>35950</v>
      </c>
    </row>
    <row r="8" spans="1:4" ht="19.5" customHeight="1">
      <c r="A8" s="14" t="s">
        <v>834</v>
      </c>
      <c r="B8" s="15">
        <v>1900</v>
      </c>
      <c r="C8" s="16" t="s">
        <v>835</v>
      </c>
      <c r="D8" s="15">
        <v>19871</v>
      </c>
    </row>
    <row r="9" spans="1:4" ht="19.5" customHeight="1">
      <c r="A9" s="14" t="s">
        <v>836</v>
      </c>
      <c r="B9" s="15">
        <v>3214</v>
      </c>
      <c r="C9" s="14" t="s">
        <v>837</v>
      </c>
      <c r="D9" s="15">
        <v>49935</v>
      </c>
    </row>
    <row r="10" spans="1:4" ht="19.5" customHeight="1">
      <c r="A10" s="14" t="s">
        <v>838</v>
      </c>
      <c r="B10" s="15">
        <v>38969</v>
      </c>
      <c r="C10" s="17" t="s">
        <v>839</v>
      </c>
      <c r="D10" s="13">
        <v>43885</v>
      </c>
    </row>
    <row r="11" spans="1:4" ht="19.5" customHeight="1">
      <c r="A11" s="17" t="s">
        <v>840</v>
      </c>
      <c r="B11" s="13">
        <v>149028</v>
      </c>
      <c r="C11" s="16" t="s">
        <v>841</v>
      </c>
      <c r="D11" s="15">
        <v>12958</v>
      </c>
    </row>
    <row r="12" spans="1:4" ht="19.5" customHeight="1">
      <c r="A12" s="14" t="s">
        <v>842</v>
      </c>
      <c r="B12" s="15">
        <v>131967</v>
      </c>
      <c r="C12" s="14" t="s">
        <v>843</v>
      </c>
      <c r="D12" s="15">
        <v>2437</v>
      </c>
    </row>
    <row r="13" spans="1:5" s="2" customFormat="1" ht="19.5" customHeight="1">
      <c r="A13" s="14" t="s">
        <v>844</v>
      </c>
      <c r="B13" s="15">
        <v>10540</v>
      </c>
      <c r="C13" s="14" t="s">
        <v>845</v>
      </c>
      <c r="D13" s="15">
        <v>20000</v>
      </c>
      <c r="E13" s="3"/>
    </row>
    <row r="14" spans="1:4" ht="19.5" customHeight="1">
      <c r="A14" s="14" t="s">
        <v>838</v>
      </c>
      <c r="B14" s="15">
        <v>118</v>
      </c>
      <c r="C14" s="14" t="s">
        <v>837</v>
      </c>
      <c r="D14" s="15">
        <v>7126</v>
      </c>
    </row>
    <row r="15" spans="1:4" ht="19.5" customHeight="1">
      <c r="A15" s="14" t="s">
        <v>846</v>
      </c>
      <c r="B15" s="15">
        <v>6403</v>
      </c>
      <c r="C15" s="14" t="s">
        <v>847</v>
      </c>
      <c r="D15" s="15">
        <v>1364</v>
      </c>
    </row>
    <row r="16" spans="1:4" ht="19.5" customHeight="1">
      <c r="A16" s="18" t="s">
        <v>848</v>
      </c>
      <c r="B16" s="13">
        <v>472781</v>
      </c>
      <c r="C16" s="17" t="s">
        <v>849</v>
      </c>
      <c r="D16" s="13">
        <v>425916</v>
      </c>
    </row>
    <row r="17" spans="1:5" s="2" customFormat="1" ht="19.5" customHeight="1">
      <c r="A17" s="19" t="s">
        <v>850</v>
      </c>
      <c r="B17" s="15">
        <v>459023</v>
      </c>
      <c r="C17" s="14" t="s">
        <v>851</v>
      </c>
      <c r="D17" s="15">
        <v>425676</v>
      </c>
      <c r="E17" s="3"/>
    </row>
    <row r="18" spans="1:4" ht="19.5" customHeight="1">
      <c r="A18" s="19" t="s">
        <v>844</v>
      </c>
      <c r="B18" s="15">
        <v>11894</v>
      </c>
      <c r="C18" s="14" t="s">
        <v>852</v>
      </c>
      <c r="D18" s="15">
        <v>281883</v>
      </c>
    </row>
    <row r="19" spans="1:4" ht="19.5" customHeight="1">
      <c r="A19" s="14" t="s">
        <v>834</v>
      </c>
      <c r="B19" s="15">
        <v>600</v>
      </c>
      <c r="C19" s="14" t="s">
        <v>853</v>
      </c>
      <c r="D19" s="15">
        <v>143793</v>
      </c>
    </row>
    <row r="20" spans="1:4" ht="19.5" customHeight="1">
      <c r="A20" s="14" t="s">
        <v>838</v>
      </c>
      <c r="B20" s="15">
        <v>1264</v>
      </c>
      <c r="C20" s="16" t="s">
        <v>835</v>
      </c>
      <c r="D20" s="15">
        <v>240</v>
      </c>
    </row>
    <row r="21" spans="1:4" ht="19.5" customHeight="1">
      <c r="A21" s="18" t="s">
        <v>854</v>
      </c>
      <c r="B21" s="13">
        <v>40616</v>
      </c>
      <c r="C21" s="17" t="s">
        <v>855</v>
      </c>
      <c r="D21" s="13">
        <v>24289</v>
      </c>
    </row>
    <row r="22" spans="1:4" ht="19.5" customHeight="1">
      <c r="A22" s="19" t="s">
        <v>856</v>
      </c>
      <c r="B22" s="15">
        <v>37584</v>
      </c>
      <c r="C22" s="19" t="s">
        <v>857</v>
      </c>
      <c r="D22" s="15">
        <v>22860</v>
      </c>
    </row>
    <row r="23" spans="1:5" s="2" customFormat="1" ht="19.5" customHeight="1">
      <c r="A23" s="19" t="s">
        <v>844</v>
      </c>
      <c r="B23" s="15">
        <v>3029</v>
      </c>
      <c r="C23" s="19" t="s">
        <v>858</v>
      </c>
      <c r="D23" s="15">
        <v>10658</v>
      </c>
      <c r="E23" s="3"/>
    </row>
    <row r="24" spans="1:4" ht="19.5" customHeight="1">
      <c r="A24" s="14" t="s">
        <v>836</v>
      </c>
      <c r="B24" s="15">
        <v>3</v>
      </c>
      <c r="C24" s="19" t="s">
        <v>859</v>
      </c>
      <c r="D24" s="15">
        <v>1429</v>
      </c>
    </row>
    <row r="25" spans="1:4" ht="19.5" customHeight="1">
      <c r="A25" s="18" t="s">
        <v>860</v>
      </c>
      <c r="B25" s="13">
        <v>34708</v>
      </c>
      <c r="C25" s="17" t="s">
        <v>861</v>
      </c>
      <c r="D25" s="13">
        <v>38152</v>
      </c>
    </row>
    <row r="26" spans="1:4" ht="19.5" customHeight="1">
      <c r="A26" s="19" t="s">
        <v>862</v>
      </c>
      <c r="B26" s="15">
        <v>34096</v>
      </c>
      <c r="C26" s="19" t="s">
        <v>863</v>
      </c>
      <c r="D26" s="15">
        <v>9266</v>
      </c>
    </row>
    <row r="27" spans="1:5" s="2" customFormat="1" ht="19.5" customHeight="1">
      <c r="A27" s="19" t="s">
        <v>844</v>
      </c>
      <c r="B27" s="15">
        <v>612</v>
      </c>
      <c r="C27" s="20" t="s">
        <v>864</v>
      </c>
      <c r="D27" s="15">
        <v>28886</v>
      </c>
      <c r="E27" s="3"/>
    </row>
    <row r="28" spans="1:4" ht="19.5" customHeight="1">
      <c r="A28" s="21" t="s">
        <v>865</v>
      </c>
      <c r="B28" s="13">
        <v>319577</v>
      </c>
      <c r="C28" s="21" t="s">
        <v>866</v>
      </c>
      <c r="D28" s="13">
        <v>311143</v>
      </c>
    </row>
    <row r="29" spans="1:4" ht="19.5" customHeight="1">
      <c r="A29" s="19" t="s">
        <v>867</v>
      </c>
      <c r="B29" s="15">
        <v>278985</v>
      </c>
      <c r="C29" s="22" t="s">
        <v>868</v>
      </c>
      <c r="D29" s="15">
        <v>311143</v>
      </c>
    </row>
    <row r="30" spans="1:4" ht="19.5" customHeight="1">
      <c r="A30" s="19" t="s">
        <v>869</v>
      </c>
      <c r="B30" s="15">
        <v>3766</v>
      </c>
      <c r="C30" s="22"/>
      <c r="D30" s="15"/>
    </row>
    <row r="31" spans="1:4" ht="19.5" customHeight="1">
      <c r="A31" s="19" t="s">
        <v>870</v>
      </c>
      <c r="B31" s="15">
        <v>36826</v>
      </c>
      <c r="C31" s="22"/>
      <c r="D31" s="15"/>
    </row>
    <row r="32" spans="1:4" ht="19.5" customHeight="1">
      <c r="A32" s="21" t="s">
        <v>871</v>
      </c>
      <c r="B32" s="13">
        <v>194978</v>
      </c>
      <c r="C32" s="21" t="s">
        <v>872</v>
      </c>
      <c r="D32" s="13">
        <v>163436</v>
      </c>
    </row>
    <row r="33" spans="1:4" ht="19.5" customHeight="1">
      <c r="A33" s="19" t="s">
        <v>867</v>
      </c>
      <c r="B33" s="15">
        <v>19983</v>
      </c>
      <c r="C33" s="22" t="s">
        <v>868</v>
      </c>
      <c r="D33" s="15">
        <v>163431</v>
      </c>
    </row>
    <row r="34" spans="1:4" ht="19.5" customHeight="1">
      <c r="A34" s="19" t="s">
        <v>869</v>
      </c>
      <c r="B34" s="15">
        <v>6224</v>
      </c>
      <c r="C34" s="22" t="s">
        <v>873</v>
      </c>
      <c r="D34" s="15">
        <v>5</v>
      </c>
    </row>
    <row r="35" spans="1:4" ht="19.5" customHeight="1">
      <c r="A35" s="19" t="s">
        <v>870</v>
      </c>
      <c r="B35" s="15">
        <v>168737</v>
      </c>
      <c r="C35" s="22"/>
      <c r="D35" s="15"/>
    </row>
    <row r="36" spans="1:4" ht="19.5" customHeight="1">
      <c r="A36" s="14" t="s">
        <v>874</v>
      </c>
      <c r="B36" s="15">
        <v>34</v>
      </c>
      <c r="C36" s="22"/>
      <c r="D36" s="15"/>
    </row>
    <row r="37" spans="1:4" ht="19.5" customHeight="1">
      <c r="A37" s="21" t="s">
        <v>875</v>
      </c>
      <c r="B37" s="13">
        <v>97414</v>
      </c>
      <c r="C37" s="21" t="s">
        <v>876</v>
      </c>
      <c r="D37" s="13">
        <v>87455</v>
      </c>
    </row>
    <row r="38" spans="1:4" ht="19.5" customHeight="1">
      <c r="A38" s="19" t="s">
        <v>867</v>
      </c>
      <c r="B38" s="15">
        <v>21143</v>
      </c>
      <c r="C38" s="22" t="s">
        <v>868</v>
      </c>
      <c r="D38" s="15">
        <v>82825</v>
      </c>
    </row>
    <row r="39" spans="1:4" ht="19.5" customHeight="1">
      <c r="A39" s="19" t="s">
        <v>869</v>
      </c>
      <c r="B39" s="15">
        <v>1668</v>
      </c>
      <c r="C39" s="22" t="s">
        <v>877</v>
      </c>
      <c r="D39" s="15">
        <v>4630</v>
      </c>
    </row>
    <row r="40" spans="1:4" ht="19.5" customHeight="1">
      <c r="A40" s="19" t="s">
        <v>870</v>
      </c>
      <c r="B40" s="15">
        <v>74603</v>
      </c>
      <c r="C40" s="22"/>
      <c r="D40" s="15"/>
    </row>
    <row r="41" spans="1:4" ht="19.5" customHeight="1">
      <c r="A41" s="23" t="s">
        <v>820</v>
      </c>
      <c r="B41" s="13">
        <f>B5+B11+B16+B21+B25+B28+B32+B37</f>
        <v>2724826</v>
      </c>
      <c r="C41" s="24" t="s">
        <v>821</v>
      </c>
      <c r="D41" s="13">
        <f>D5+D10+D16+D21+D25+D28+D32+D37</f>
        <v>2141006</v>
      </c>
    </row>
    <row r="42" spans="1:4" s="2" customFormat="1" ht="19.5" customHeight="1">
      <c r="A42" s="25" t="s">
        <v>878</v>
      </c>
      <c r="B42" s="15">
        <v>4085298</v>
      </c>
      <c r="C42" s="26" t="s">
        <v>879</v>
      </c>
      <c r="D42" s="27">
        <f>B44-D41</f>
        <v>4669118</v>
      </c>
    </row>
    <row r="43" spans="1:4" ht="19.5" customHeight="1">
      <c r="A43" s="28"/>
      <c r="B43" s="15"/>
      <c r="C43" s="29"/>
      <c r="D43" s="30"/>
    </row>
    <row r="44" spans="1:4" ht="19.5" customHeight="1">
      <c r="A44" s="23" t="s">
        <v>880</v>
      </c>
      <c r="B44" s="13">
        <f>B41+B42</f>
        <v>6810124</v>
      </c>
      <c r="C44" s="31" t="s">
        <v>881</v>
      </c>
      <c r="D44" s="13">
        <f>D41+D42</f>
        <v>6810124</v>
      </c>
    </row>
    <row r="45" spans="1:2" s="2" customFormat="1" ht="19.5" customHeight="1">
      <c r="A45" s="3"/>
      <c r="B45" s="4"/>
    </row>
  </sheetData>
  <sheetProtection/>
  <mergeCells count="1">
    <mergeCell ref="A2:D2"/>
  </mergeCells>
  <printOptions horizontalCentered="1"/>
  <pageMargins left="0.55" right="0.55" top="0.98" bottom="0.98" header="0.51" footer="0.51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pane xSplit="1" ySplit="4" topLeftCell="B23" activePane="bottomRight" state="frozen"/>
      <selection pane="bottomRight" activeCell="B3" sqref="B3"/>
    </sheetView>
  </sheetViews>
  <sheetFormatPr defaultColWidth="9.00390625" defaultRowHeight="14.25"/>
  <cols>
    <col min="1" max="1" width="42.125" style="105" customWidth="1"/>
    <col min="2" max="2" width="18.75390625" style="105" customWidth="1"/>
    <col min="3" max="16384" width="9.00390625" style="105" customWidth="1"/>
  </cols>
  <sheetData>
    <row r="1" ht="14.25">
      <c r="A1" s="106" t="s">
        <v>35</v>
      </c>
    </row>
    <row r="2" spans="1:2" ht="21" customHeight="1">
      <c r="A2" s="88" t="s">
        <v>36</v>
      </c>
      <c r="B2" s="88"/>
    </row>
    <row r="3" spans="1:2" ht="20.25" customHeight="1">
      <c r="A3" s="106"/>
      <c r="B3" s="89" t="s">
        <v>2</v>
      </c>
    </row>
    <row r="4" spans="1:2" s="201" customFormat="1" ht="31.5" customHeight="1">
      <c r="A4" s="108" t="s">
        <v>37</v>
      </c>
      <c r="B4" s="109" t="s">
        <v>38</v>
      </c>
    </row>
    <row r="5" spans="1:3" ht="21" customHeight="1">
      <c r="A5" s="202" t="s">
        <v>39</v>
      </c>
      <c r="B5" s="203">
        <f>SUM(B6:B26)</f>
        <v>5644675</v>
      </c>
      <c r="C5" s="204"/>
    </row>
    <row r="6" spans="1:3" ht="21" customHeight="1">
      <c r="A6" s="205" t="s">
        <v>40</v>
      </c>
      <c r="B6" s="203">
        <v>175504</v>
      </c>
      <c r="C6" s="204"/>
    </row>
    <row r="7" spans="1:3" ht="21" customHeight="1">
      <c r="A7" s="205" t="s">
        <v>41</v>
      </c>
      <c r="B7" s="203">
        <v>2616</v>
      </c>
      <c r="C7" s="204"/>
    </row>
    <row r="8" spans="1:3" s="105" customFormat="1" ht="21" customHeight="1">
      <c r="A8" s="205" t="s">
        <v>42</v>
      </c>
      <c r="B8" s="203">
        <v>204046</v>
      </c>
      <c r="C8" s="204"/>
    </row>
    <row r="9" spans="1:3" ht="21" customHeight="1">
      <c r="A9" s="205" t="s">
        <v>43</v>
      </c>
      <c r="B9" s="203">
        <v>581546</v>
      </c>
      <c r="C9" s="204"/>
    </row>
    <row r="10" spans="1:3" s="105" customFormat="1" ht="21" customHeight="1">
      <c r="A10" s="205" t="s">
        <v>44</v>
      </c>
      <c r="B10" s="203">
        <v>183288</v>
      </c>
      <c r="C10" s="204"/>
    </row>
    <row r="11" spans="1:3" ht="21" customHeight="1">
      <c r="A11" s="205" t="s">
        <v>45</v>
      </c>
      <c r="B11" s="203">
        <v>75310</v>
      </c>
      <c r="C11" s="204"/>
    </row>
    <row r="12" spans="1:3" s="105" customFormat="1" ht="21" customHeight="1">
      <c r="A12" s="205" t="s">
        <v>46</v>
      </c>
      <c r="B12" s="203">
        <v>310140</v>
      </c>
      <c r="C12" s="204"/>
    </row>
    <row r="13" spans="1:3" ht="21" customHeight="1">
      <c r="A13" s="205" t="s">
        <v>47</v>
      </c>
      <c r="B13" s="203">
        <v>194268</v>
      </c>
      <c r="C13" s="204"/>
    </row>
    <row r="14" spans="1:3" s="105" customFormat="1" ht="21" customHeight="1">
      <c r="A14" s="205" t="s">
        <v>48</v>
      </c>
      <c r="B14" s="203">
        <v>164533</v>
      </c>
      <c r="C14" s="204"/>
    </row>
    <row r="15" spans="1:3" ht="21" customHeight="1">
      <c r="A15" s="205" t="s">
        <v>49</v>
      </c>
      <c r="B15" s="203">
        <v>1335316</v>
      </c>
      <c r="C15" s="204"/>
    </row>
    <row r="16" spans="1:3" s="105" customFormat="1" ht="21" customHeight="1">
      <c r="A16" s="205" t="s">
        <v>50</v>
      </c>
      <c r="B16" s="203">
        <v>303729</v>
      </c>
      <c r="C16" s="204"/>
    </row>
    <row r="17" spans="1:3" ht="21" customHeight="1">
      <c r="A17" s="205" t="s">
        <v>51</v>
      </c>
      <c r="B17" s="203">
        <v>229738</v>
      </c>
      <c r="C17" s="204"/>
    </row>
    <row r="18" spans="1:3" s="105" customFormat="1" ht="21" customHeight="1">
      <c r="A18" s="206" t="s">
        <v>52</v>
      </c>
      <c r="B18" s="203">
        <v>908496</v>
      </c>
      <c r="C18" s="204"/>
    </row>
    <row r="19" spans="1:3" ht="21" customHeight="1">
      <c r="A19" s="206" t="s">
        <v>53</v>
      </c>
      <c r="B19" s="203">
        <v>128282</v>
      </c>
      <c r="C19" s="204"/>
    </row>
    <row r="20" spans="1:3" s="105" customFormat="1" ht="21" customHeight="1">
      <c r="A20" s="205" t="s">
        <v>54</v>
      </c>
      <c r="B20" s="203">
        <v>22986</v>
      </c>
      <c r="C20" s="204"/>
    </row>
    <row r="21" spans="1:3" s="105" customFormat="1" ht="21" customHeight="1">
      <c r="A21" s="206" t="s">
        <v>55</v>
      </c>
      <c r="B21" s="203">
        <v>4950</v>
      </c>
      <c r="C21" s="204"/>
    </row>
    <row r="22" spans="1:3" ht="21" customHeight="1">
      <c r="A22" s="206" t="s">
        <v>56</v>
      </c>
      <c r="B22" s="203">
        <v>7421</v>
      </c>
      <c r="C22" s="204"/>
    </row>
    <row r="23" spans="1:3" s="105" customFormat="1" ht="21" customHeight="1">
      <c r="A23" s="206" t="s">
        <v>57</v>
      </c>
      <c r="B23" s="203">
        <v>65160</v>
      </c>
      <c r="C23" s="204"/>
    </row>
    <row r="24" spans="1:3" s="105" customFormat="1" ht="21" customHeight="1">
      <c r="A24" s="206" t="s">
        <v>58</v>
      </c>
      <c r="B24" s="203">
        <v>19346</v>
      </c>
      <c r="C24" s="204"/>
    </row>
    <row r="25" spans="1:3" ht="21" customHeight="1">
      <c r="A25" s="205" t="s">
        <v>59</v>
      </c>
      <c r="B25" s="203">
        <v>127000</v>
      </c>
      <c r="C25" s="204"/>
    </row>
    <row r="26" spans="1:3" s="105" customFormat="1" ht="21" customHeight="1">
      <c r="A26" s="206" t="s">
        <v>60</v>
      </c>
      <c r="B26" s="203">
        <v>601000</v>
      </c>
      <c r="C26" s="204"/>
    </row>
    <row r="27" spans="1:5" s="105" customFormat="1" ht="21" customHeight="1">
      <c r="A27" s="207" t="s">
        <v>61</v>
      </c>
      <c r="B27" s="203">
        <v>1032581</v>
      </c>
      <c r="C27" s="204"/>
      <c r="E27" s="204"/>
    </row>
    <row r="28" spans="1:3" s="105" customFormat="1" ht="21" customHeight="1">
      <c r="A28" s="207" t="s">
        <v>62</v>
      </c>
      <c r="B28" s="203">
        <f>SUM(B29:B31)</f>
        <v>793251</v>
      </c>
      <c r="C28" s="204"/>
    </row>
    <row r="29" spans="1:5" s="105" customFormat="1" ht="21" customHeight="1">
      <c r="A29" s="208" t="s">
        <v>63</v>
      </c>
      <c r="B29" s="203">
        <v>91210</v>
      </c>
      <c r="C29" s="204"/>
      <c r="E29" s="204"/>
    </row>
    <row r="30" spans="1:3" s="105" customFormat="1" ht="21" customHeight="1">
      <c r="A30" s="208" t="s">
        <v>64</v>
      </c>
      <c r="B30" s="203">
        <v>440624</v>
      </c>
      <c r="C30" s="204"/>
    </row>
    <row r="31" spans="1:3" s="105" customFormat="1" ht="21" customHeight="1">
      <c r="A31" s="208" t="s">
        <v>65</v>
      </c>
      <c r="B31" s="203">
        <v>261417</v>
      </c>
      <c r="C31" s="204"/>
    </row>
    <row r="32" spans="1:3" s="105" customFormat="1" ht="21" customHeight="1">
      <c r="A32" s="209"/>
      <c r="B32" s="203"/>
      <c r="C32" s="204"/>
    </row>
    <row r="33" spans="1:2" ht="21" customHeight="1">
      <c r="A33" s="68" t="s">
        <v>33</v>
      </c>
      <c r="B33" s="203">
        <f>SUM(B5,B27:B28)</f>
        <v>7470507</v>
      </c>
    </row>
  </sheetData>
  <sheetProtection/>
  <mergeCells count="1">
    <mergeCell ref="A2:B2"/>
  </mergeCells>
  <printOptions horizontalCentered="1"/>
  <pageMargins left="0.47" right="0.47" top="0.59" bottom="0.47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3"/>
  <sheetViews>
    <sheetView showZeros="0" workbookViewId="0" topLeftCell="A1">
      <pane xSplit="1" ySplit="5" topLeftCell="B504" activePane="bottomRight" state="frozen"/>
      <selection pane="bottomRight" activeCell="A533" sqref="A533"/>
    </sheetView>
  </sheetViews>
  <sheetFormatPr defaultColWidth="9.00390625" defaultRowHeight="14.25"/>
  <cols>
    <col min="1" max="1" width="30.875" style="183" customWidth="1"/>
    <col min="2" max="2" width="16.125" style="183" customWidth="1"/>
    <col min="3" max="4" width="16.125" style="184" customWidth="1"/>
    <col min="5" max="16384" width="9.00390625" style="183" customWidth="1"/>
  </cols>
  <sheetData>
    <row r="1" spans="1:4" ht="14.25">
      <c r="A1" s="185" t="s">
        <v>66</v>
      </c>
      <c r="B1" s="186"/>
      <c r="C1" s="186"/>
      <c r="D1" s="186"/>
    </row>
    <row r="2" spans="1:4" ht="20.25">
      <c r="A2" s="187" t="s">
        <v>67</v>
      </c>
      <c r="B2" s="187"/>
      <c r="C2" s="187"/>
      <c r="D2" s="187"/>
    </row>
    <row r="3" spans="1:4" ht="14.25">
      <c r="A3" s="186"/>
      <c r="B3" s="186"/>
      <c r="C3" s="186"/>
      <c r="D3" s="188" t="s">
        <v>2</v>
      </c>
    </row>
    <row r="4" spans="1:4" ht="25.5" customHeight="1">
      <c r="A4" s="189" t="s">
        <v>3</v>
      </c>
      <c r="B4" s="190" t="s">
        <v>68</v>
      </c>
      <c r="C4" s="190" t="s">
        <v>69</v>
      </c>
      <c r="D4" s="190" t="s">
        <v>70</v>
      </c>
    </row>
    <row r="5" spans="1:4" s="182" customFormat="1" ht="25.5" customHeight="1">
      <c r="A5" s="189" t="s">
        <v>68</v>
      </c>
      <c r="B5" s="191">
        <f>SUM(B6,B116,B117,B118,B150,B179,B214,B283,B326,B342,B357,B425,B445,B474,B488,B491,B493,B511,B520,B530,B531)</f>
        <v>5644675</v>
      </c>
      <c r="C5" s="191">
        <f>SUM(C6,C116,C117,C118,C150,C179,C214,C283,C326,C342,C357,C425,C445,C474,C488,C491,C493,C511,C520,C530,C531)</f>
        <v>876137</v>
      </c>
      <c r="D5" s="191">
        <f>SUM(D6,D116,D117,D118,D150,D179,D214,D283,D326,D342,D357,D425,D445,D474,D488,D491,D493,D511,D520,D530,D531)</f>
        <v>4768538</v>
      </c>
    </row>
    <row r="6" spans="1:4" s="182" customFormat="1" ht="20.25" customHeight="1">
      <c r="A6" s="192" t="s">
        <v>71</v>
      </c>
      <c r="B6" s="193">
        <v>175504</v>
      </c>
      <c r="C6" s="193">
        <f>SUM(C7,C10,C14,C23,C29,C35,C42,C46,C55,C58,C64,C66,C74,C80,C84,C86,C88,C91,C94,C99,C103,C106,C109,C111,C114)</f>
        <v>74247</v>
      </c>
      <c r="D6" s="193">
        <f aca="true" t="shared" si="0" ref="D6:D69">B6-C6</f>
        <v>101257</v>
      </c>
    </row>
    <row r="7" spans="1:4" s="182" customFormat="1" ht="20.25" customHeight="1">
      <c r="A7" s="194" t="s">
        <v>72</v>
      </c>
      <c r="B7" s="195">
        <v>3857</v>
      </c>
      <c r="C7" s="195">
        <f>SUM(C8:C9)</f>
        <v>1947</v>
      </c>
      <c r="D7" s="195">
        <f t="shared" si="0"/>
        <v>1910</v>
      </c>
    </row>
    <row r="8" spans="1:4" s="182" customFormat="1" ht="20.25" customHeight="1">
      <c r="A8" s="194" t="s">
        <v>73</v>
      </c>
      <c r="B8" s="195">
        <v>2257</v>
      </c>
      <c r="C8" s="195">
        <v>1947</v>
      </c>
      <c r="D8" s="195">
        <f t="shared" si="0"/>
        <v>310</v>
      </c>
    </row>
    <row r="9" spans="1:4" s="182" customFormat="1" ht="20.25" customHeight="1">
      <c r="A9" s="192" t="s">
        <v>74</v>
      </c>
      <c r="B9" s="195">
        <v>1600</v>
      </c>
      <c r="C9" s="195"/>
      <c r="D9" s="195">
        <f t="shared" si="0"/>
        <v>1600</v>
      </c>
    </row>
    <row r="10" spans="1:4" s="182" customFormat="1" ht="20.25" customHeight="1">
      <c r="A10" s="194" t="s">
        <v>75</v>
      </c>
      <c r="B10" s="195">
        <v>1751</v>
      </c>
      <c r="C10" s="195">
        <f>SUM(C11:C13)</f>
        <v>1551</v>
      </c>
      <c r="D10" s="195">
        <f t="shared" si="0"/>
        <v>200</v>
      </c>
    </row>
    <row r="11" spans="1:4" s="182" customFormat="1" ht="20.25" customHeight="1">
      <c r="A11" s="194" t="s">
        <v>73</v>
      </c>
      <c r="B11" s="195">
        <v>1369</v>
      </c>
      <c r="C11" s="195">
        <v>1369</v>
      </c>
      <c r="D11" s="195">
        <f t="shared" si="0"/>
        <v>0</v>
      </c>
    </row>
    <row r="12" spans="1:4" s="182" customFormat="1" ht="20.25" customHeight="1">
      <c r="A12" s="196" t="s">
        <v>76</v>
      </c>
      <c r="B12" s="195">
        <v>200</v>
      </c>
      <c r="C12" s="195"/>
      <c r="D12" s="195">
        <f t="shared" si="0"/>
        <v>200</v>
      </c>
    </row>
    <row r="13" spans="1:4" s="182" customFormat="1" ht="20.25" customHeight="1">
      <c r="A13" s="196" t="s">
        <v>77</v>
      </c>
      <c r="B13" s="195">
        <v>182</v>
      </c>
      <c r="C13" s="195">
        <v>182</v>
      </c>
      <c r="D13" s="195">
        <f t="shared" si="0"/>
        <v>0</v>
      </c>
    </row>
    <row r="14" spans="1:4" s="182" customFormat="1" ht="20.25" customHeight="1">
      <c r="A14" s="194" t="s">
        <v>78</v>
      </c>
      <c r="B14" s="195">
        <v>29001</v>
      </c>
      <c r="C14" s="195">
        <f>SUM(C15:C22)</f>
        <v>10016</v>
      </c>
      <c r="D14" s="195">
        <f t="shared" si="0"/>
        <v>18985</v>
      </c>
    </row>
    <row r="15" spans="1:4" s="182" customFormat="1" ht="20.25" customHeight="1">
      <c r="A15" s="194" t="s">
        <v>73</v>
      </c>
      <c r="B15" s="195">
        <v>8465</v>
      </c>
      <c r="C15" s="195">
        <v>8465</v>
      </c>
      <c r="D15" s="195">
        <f t="shared" si="0"/>
        <v>0</v>
      </c>
    </row>
    <row r="16" spans="1:4" s="182" customFormat="1" ht="20.25" customHeight="1">
      <c r="A16" s="194" t="s">
        <v>79</v>
      </c>
      <c r="B16" s="195">
        <v>3195</v>
      </c>
      <c r="C16" s="195">
        <v>285</v>
      </c>
      <c r="D16" s="195">
        <f t="shared" si="0"/>
        <v>2910</v>
      </c>
    </row>
    <row r="17" spans="1:4" s="182" customFormat="1" ht="20.25" customHeight="1">
      <c r="A17" s="196" t="s">
        <v>80</v>
      </c>
      <c r="B17" s="195">
        <v>8931</v>
      </c>
      <c r="C17" s="195">
        <v>173</v>
      </c>
      <c r="D17" s="195">
        <f t="shared" si="0"/>
        <v>8758</v>
      </c>
    </row>
    <row r="18" spans="1:4" s="182" customFormat="1" ht="20.25" customHeight="1">
      <c r="A18" s="196" t="s">
        <v>81</v>
      </c>
      <c r="B18" s="195">
        <v>1160</v>
      </c>
      <c r="C18" s="195"/>
      <c r="D18" s="195">
        <f t="shared" si="0"/>
        <v>1160</v>
      </c>
    </row>
    <row r="19" spans="1:4" s="182" customFormat="1" ht="20.25" customHeight="1">
      <c r="A19" s="194" t="s">
        <v>82</v>
      </c>
      <c r="B19" s="195">
        <v>533</v>
      </c>
      <c r="C19" s="195">
        <v>533</v>
      </c>
      <c r="D19" s="195">
        <f t="shared" si="0"/>
        <v>0</v>
      </c>
    </row>
    <row r="20" spans="1:4" s="182" customFormat="1" ht="20.25" customHeight="1">
      <c r="A20" s="194" t="s">
        <v>83</v>
      </c>
      <c r="B20" s="195">
        <v>212</v>
      </c>
      <c r="C20" s="195">
        <v>212</v>
      </c>
      <c r="D20" s="195">
        <f t="shared" si="0"/>
        <v>0</v>
      </c>
    </row>
    <row r="21" spans="1:4" s="182" customFormat="1" ht="20.25" customHeight="1">
      <c r="A21" s="196" t="s">
        <v>77</v>
      </c>
      <c r="B21" s="195">
        <v>356</v>
      </c>
      <c r="C21" s="195">
        <v>348</v>
      </c>
      <c r="D21" s="195">
        <f t="shared" si="0"/>
        <v>8</v>
      </c>
    </row>
    <row r="22" spans="1:4" s="182" customFormat="1" ht="20.25" customHeight="1">
      <c r="A22" s="196" t="s">
        <v>84</v>
      </c>
      <c r="B22" s="195">
        <v>6149</v>
      </c>
      <c r="C22" s="195"/>
      <c r="D22" s="195">
        <f t="shared" si="0"/>
        <v>6149</v>
      </c>
    </row>
    <row r="23" spans="1:4" s="182" customFormat="1" ht="20.25" customHeight="1">
      <c r="A23" s="194" t="s">
        <v>85</v>
      </c>
      <c r="B23" s="195">
        <v>4969</v>
      </c>
      <c r="C23" s="195">
        <f>SUM(C24:C28)</f>
        <v>4044</v>
      </c>
      <c r="D23" s="195">
        <f t="shared" si="0"/>
        <v>925</v>
      </c>
    </row>
    <row r="24" spans="1:4" s="182" customFormat="1" ht="20.25" customHeight="1">
      <c r="A24" s="194" t="s">
        <v>73</v>
      </c>
      <c r="B24" s="195">
        <v>2742</v>
      </c>
      <c r="C24" s="195">
        <v>2742</v>
      </c>
      <c r="D24" s="195">
        <f t="shared" si="0"/>
        <v>0</v>
      </c>
    </row>
    <row r="25" spans="1:4" s="182" customFormat="1" ht="20.25" customHeight="1">
      <c r="A25" s="194" t="s">
        <v>79</v>
      </c>
      <c r="B25" s="195">
        <v>200</v>
      </c>
      <c r="C25" s="195"/>
      <c r="D25" s="195">
        <f t="shared" si="0"/>
        <v>200</v>
      </c>
    </row>
    <row r="26" spans="1:4" s="182" customFormat="1" ht="20.25" customHeight="1">
      <c r="A26" s="194" t="s">
        <v>86</v>
      </c>
      <c r="B26" s="195">
        <v>661</v>
      </c>
      <c r="C26" s="195"/>
      <c r="D26" s="195">
        <f t="shared" si="0"/>
        <v>661</v>
      </c>
    </row>
    <row r="27" spans="1:4" s="182" customFormat="1" ht="20.25" customHeight="1">
      <c r="A27" s="194" t="s">
        <v>87</v>
      </c>
      <c r="B27" s="195">
        <v>98</v>
      </c>
      <c r="C27" s="195">
        <v>49</v>
      </c>
      <c r="D27" s="195">
        <f t="shared" si="0"/>
        <v>49</v>
      </c>
    </row>
    <row r="28" spans="1:4" s="182" customFormat="1" ht="20.25" customHeight="1">
      <c r="A28" s="194" t="s">
        <v>77</v>
      </c>
      <c r="B28" s="195">
        <v>1268</v>
      </c>
      <c r="C28" s="195">
        <v>1253</v>
      </c>
      <c r="D28" s="195">
        <f t="shared" si="0"/>
        <v>15</v>
      </c>
    </row>
    <row r="29" spans="1:4" s="182" customFormat="1" ht="20.25" customHeight="1">
      <c r="A29" s="196" t="s">
        <v>88</v>
      </c>
      <c r="B29" s="195">
        <v>1833</v>
      </c>
      <c r="C29" s="195">
        <f>SUM(C30:C34)</f>
        <v>1497</v>
      </c>
      <c r="D29" s="195">
        <f t="shared" si="0"/>
        <v>336</v>
      </c>
    </row>
    <row r="30" spans="1:4" s="182" customFormat="1" ht="20.25" customHeight="1">
      <c r="A30" s="196" t="s">
        <v>73</v>
      </c>
      <c r="B30" s="195">
        <v>910</v>
      </c>
      <c r="C30" s="195">
        <v>910</v>
      </c>
      <c r="D30" s="195">
        <f t="shared" si="0"/>
        <v>0</v>
      </c>
    </row>
    <row r="31" spans="1:4" s="182" customFormat="1" ht="20.25" customHeight="1">
      <c r="A31" s="194" t="s">
        <v>89</v>
      </c>
      <c r="B31" s="195">
        <v>10</v>
      </c>
      <c r="C31" s="195">
        <v>10</v>
      </c>
      <c r="D31" s="195">
        <f t="shared" si="0"/>
        <v>0</v>
      </c>
    </row>
    <row r="32" spans="1:4" s="182" customFormat="1" ht="20.25" customHeight="1">
      <c r="A32" s="196" t="s">
        <v>90</v>
      </c>
      <c r="B32" s="195">
        <v>300</v>
      </c>
      <c r="C32" s="195"/>
      <c r="D32" s="195">
        <f t="shared" si="0"/>
        <v>300</v>
      </c>
    </row>
    <row r="33" spans="1:4" s="182" customFormat="1" ht="20.25" customHeight="1">
      <c r="A33" s="194" t="s">
        <v>77</v>
      </c>
      <c r="B33" s="195">
        <v>577</v>
      </c>
      <c r="C33" s="195">
        <v>577</v>
      </c>
      <c r="D33" s="195">
        <f t="shared" si="0"/>
        <v>0</v>
      </c>
    </row>
    <row r="34" spans="1:4" s="182" customFormat="1" ht="20.25" customHeight="1">
      <c r="A34" s="194" t="s">
        <v>91</v>
      </c>
      <c r="B34" s="195">
        <v>36</v>
      </c>
      <c r="C34" s="195"/>
      <c r="D34" s="195">
        <f t="shared" si="0"/>
        <v>36</v>
      </c>
    </row>
    <row r="35" spans="1:4" s="182" customFormat="1" ht="20.25" customHeight="1">
      <c r="A35" s="194" t="s">
        <v>92</v>
      </c>
      <c r="B35" s="195">
        <v>7333</v>
      </c>
      <c r="C35" s="195">
        <f>SUM(C36:C41)</f>
        <v>3397</v>
      </c>
      <c r="D35" s="195">
        <f t="shared" si="0"/>
        <v>3936</v>
      </c>
    </row>
    <row r="36" spans="1:4" s="182" customFormat="1" ht="20.25" customHeight="1">
      <c r="A36" s="196" t="s">
        <v>73</v>
      </c>
      <c r="B36" s="195">
        <v>3397</v>
      </c>
      <c r="C36" s="195">
        <v>3397</v>
      </c>
      <c r="D36" s="195">
        <f t="shared" si="0"/>
        <v>0</v>
      </c>
    </row>
    <row r="37" spans="1:4" s="182" customFormat="1" ht="20.25" customHeight="1">
      <c r="A37" s="192" t="s">
        <v>79</v>
      </c>
      <c r="B37" s="195">
        <v>1445</v>
      </c>
      <c r="C37" s="195"/>
      <c r="D37" s="195">
        <f t="shared" si="0"/>
        <v>1445</v>
      </c>
    </row>
    <row r="38" spans="1:4" s="182" customFormat="1" ht="20.25" customHeight="1">
      <c r="A38" s="192" t="s">
        <v>93</v>
      </c>
      <c r="B38" s="195">
        <v>25</v>
      </c>
      <c r="C38" s="195"/>
      <c r="D38" s="195">
        <f t="shared" si="0"/>
        <v>25</v>
      </c>
    </row>
    <row r="39" spans="1:4" s="182" customFormat="1" ht="20.25" customHeight="1">
      <c r="A39" s="194" t="s">
        <v>94</v>
      </c>
      <c r="B39" s="195">
        <v>170</v>
      </c>
      <c r="C39" s="195"/>
      <c r="D39" s="195">
        <f t="shared" si="0"/>
        <v>170</v>
      </c>
    </row>
    <row r="40" spans="1:4" s="182" customFormat="1" ht="20.25" customHeight="1">
      <c r="A40" s="196" t="s">
        <v>95</v>
      </c>
      <c r="B40" s="195">
        <v>800</v>
      </c>
      <c r="C40" s="195"/>
      <c r="D40" s="195">
        <f t="shared" si="0"/>
        <v>800</v>
      </c>
    </row>
    <row r="41" spans="1:4" s="182" customFormat="1" ht="20.25" customHeight="1">
      <c r="A41" s="196" t="s">
        <v>96</v>
      </c>
      <c r="B41" s="195">
        <v>1496</v>
      </c>
      <c r="C41" s="195"/>
      <c r="D41" s="195">
        <f t="shared" si="0"/>
        <v>1496</v>
      </c>
    </row>
    <row r="42" spans="1:4" s="182" customFormat="1" ht="20.25" customHeight="1">
      <c r="A42" s="196" t="s">
        <v>97</v>
      </c>
      <c r="B42" s="195">
        <v>2191</v>
      </c>
      <c r="C42" s="195">
        <f>SUM(C43:C45)</f>
        <v>1671</v>
      </c>
      <c r="D42" s="195">
        <f t="shared" si="0"/>
        <v>520</v>
      </c>
    </row>
    <row r="43" spans="1:4" s="182" customFormat="1" ht="20.25" customHeight="1">
      <c r="A43" s="194" t="s">
        <v>73</v>
      </c>
      <c r="B43" s="195">
        <v>1377</v>
      </c>
      <c r="C43" s="195">
        <v>1377</v>
      </c>
      <c r="D43" s="195">
        <f t="shared" si="0"/>
        <v>0</v>
      </c>
    </row>
    <row r="44" spans="1:4" s="182" customFormat="1" ht="20.25" customHeight="1">
      <c r="A44" s="196" t="s">
        <v>98</v>
      </c>
      <c r="B44" s="195">
        <v>520</v>
      </c>
      <c r="C44" s="195"/>
      <c r="D44" s="195">
        <f t="shared" si="0"/>
        <v>520</v>
      </c>
    </row>
    <row r="45" spans="1:4" s="182" customFormat="1" ht="20.25" customHeight="1">
      <c r="A45" s="196" t="s">
        <v>77</v>
      </c>
      <c r="B45" s="195">
        <v>294</v>
      </c>
      <c r="C45" s="195">
        <v>294</v>
      </c>
      <c r="D45" s="195">
        <f t="shared" si="0"/>
        <v>0</v>
      </c>
    </row>
    <row r="46" spans="1:4" s="182" customFormat="1" ht="20.25" customHeight="1">
      <c r="A46" s="196" t="s">
        <v>99</v>
      </c>
      <c r="B46" s="195">
        <v>6165</v>
      </c>
      <c r="C46" s="195">
        <f>SUM(C47:C54)</f>
        <v>1260</v>
      </c>
      <c r="D46" s="195">
        <f t="shared" si="0"/>
        <v>4905</v>
      </c>
    </row>
    <row r="47" spans="1:4" s="182" customFormat="1" ht="20.25" customHeight="1">
      <c r="A47" s="196" t="s">
        <v>73</v>
      </c>
      <c r="B47" s="195">
        <v>564</v>
      </c>
      <c r="C47" s="195">
        <v>563</v>
      </c>
      <c r="D47" s="195">
        <f t="shared" si="0"/>
        <v>1</v>
      </c>
    </row>
    <row r="48" spans="1:4" s="182" customFormat="1" ht="20.25" customHeight="1">
      <c r="A48" s="194" t="s">
        <v>79</v>
      </c>
      <c r="B48" s="195">
        <v>486</v>
      </c>
      <c r="C48" s="195"/>
      <c r="D48" s="195">
        <f t="shared" si="0"/>
        <v>486</v>
      </c>
    </row>
    <row r="49" spans="1:4" s="182" customFormat="1" ht="20.25" customHeight="1">
      <c r="A49" s="196" t="s">
        <v>100</v>
      </c>
      <c r="B49" s="195">
        <v>123</v>
      </c>
      <c r="C49" s="195">
        <v>123</v>
      </c>
      <c r="D49" s="195">
        <f t="shared" si="0"/>
        <v>0</v>
      </c>
    </row>
    <row r="50" spans="1:4" s="182" customFormat="1" ht="20.25" customHeight="1">
      <c r="A50" s="194" t="s">
        <v>101</v>
      </c>
      <c r="B50" s="195">
        <v>1136</v>
      </c>
      <c r="C50" s="195"/>
      <c r="D50" s="195">
        <f t="shared" si="0"/>
        <v>1136</v>
      </c>
    </row>
    <row r="51" spans="1:4" s="182" customFormat="1" ht="20.25" customHeight="1">
      <c r="A51" s="194" t="s">
        <v>102</v>
      </c>
      <c r="B51" s="195">
        <v>740</v>
      </c>
      <c r="C51" s="195"/>
      <c r="D51" s="195">
        <f t="shared" si="0"/>
        <v>740</v>
      </c>
    </row>
    <row r="52" spans="1:4" s="182" customFormat="1" ht="20.25" customHeight="1">
      <c r="A52" s="196" t="s">
        <v>103</v>
      </c>
      <c r="B52" s="195">
        <v>574</v>
      </c>
      <c r="C52" s="195">
        <v>574</v>
      </c>
      <c r="D52" s="195">
        <f t="shared" si="0"/>
        <v>0</v>
      </c>
    </row>
    <row r="53" spans="1:4" s="182" customFormat="1" ht="20.25" customHeight="1">
      <c r="A53" s="196" t="s">
        <v>77</v>
      </c>
      <c r="B53" s="195">
        <v>880</v>
      </c>
      <c r="C53" s="195"/>
      <c r="D53" s="195">
        <f t="shared" si="0"/>
        <v>880</v>
      </c>
    </row>
    <row r="54" spans="1:4" s="182" customFormat="1" ht="20.25" customHeight="1">
      <c r="A54" s="196" t="s">
        <v>104</v>
      </c>
      <c r="B54" s="195">
        <v>1662</v>
      </c>
      <c r="C54" s="195"/>
      <c r="D54" s="195">
        <f t="shared" si="0"/>
        <v>1662</v>
      </c>
    </row>
    <row r="55" spans="1:4" s="182" customFormat="1" ht="20.25" customHeight="1">
      <c r="A55" s="192" t="s">
        <v>105</v>
      </c>
      <c r="B55" s="195">
        <v>1804</v>
      </c>
      <c r="C55" s="195">
        <f>SUM(C56:C57)</f>
        <v>1804</v>
      </c>
      <c r="D55" s="195">
        <f t="shared" si="0"/>
        <v>0</v>
      </c>
    </row>
    <row r="56" spans="1:4" s="182" customFormat="1" ht="20.25" customHeight="1">
      <c r="A56" s="194" t="s">
        <v>73</v>
      </c>
      <c r="B56" s="195">
        <v>1684</v>
      </c>
      <c r="C56" s="195">
        <v>1684</v>
      </c>
      <c r="D56" s="195">
        <f t="shared" si="0"/>
        <v>0</v>
      </c>
    </row>
    <row r="57" spans="1:4" s="182" customFormat="1" ht="20.25" customHeight="1">
      <c r="A57" s="194" t="s">
        <v>77</v>
      </c>
      <c r="B57" s="195">
        <v>120</v>
      </c>
      <c r="C57" s="195">
        <v>120</v>
      </c>
      <c r="D57" s="195">
        <f t="shared" si="0"/>
        <v>0</v>
      </c>
    </row>
    <row r="58" spans="1:4" s="182" customFormat="1" ht="20.25" customHeight="1">
      <c r="A58" s="192" t="s">
        <v>106</v>
      </c>
      <c r="B58" s="195">
        <v>8825</v>
      </c>
      <c r="C58" s="195">
        <f>SUM(C59:C63)</f>
        <v>1627</v>
      </c>
      <c r="D58" s="195">
        <f t="shared" si="0"/>
        <v>7198</v>
      </c>
    </row>
    <row r="59" spans="1:4" s="182" customFormat="1" ht="20.25" customHeight="1">
      <c r="A59" s="194" t="s">
        <v>73</v>
      </c>
      <c r="B59" s="195">
        <v>980</v>
      </c>
      <c r="C59" s="195">
        <v>980</v>
      </c>
      <c r="D59" s="195">
        <f t="shared" si="0"/>
        <v>0</v>
      </c>
    </row>
    <row r="60" spans="1:4" s="182" customFormat="1" ht="20.25" customHeight="1">
      <c r="A60" s="194" t="s">
        <v>79</v>
      </c>
      <c r="B60" s="195">
        <v>40</v>
      </c>
      <c r="C60" s="195"/>
      <c r="D60" s="195">
        <f t="shared" si="0"/>
        <v>40</v>
      </c>
    </row>
    <row r="61" spans="1:4" s="182" customFormat="1" ht="20.25" customHeight="1">
      <c r="A61" s="194" t="s">
        <v>107</v>
      </c>
      <c r="B61" s="195">
        <v>47</v>
      </c>
      <c r="C61" s="195"/>
      <c r="D61" s="195">
        <f t="shared" si="0"/>
        <v>47</v>
      </c>
    </row>
    <row r="62" spans="1:4" s="182" customFormat="1" ht="20.25" customHeight="1">
      <c r="A62" s="194" t="s">
        <v>77</v>
      </c>
      <c r="B62" s="195">
        <v>647</v>
      </c>
      <c r="C62" s="195">
        <v>647</v>
      </c>
      <c r="D62" s="195">
        <f t="shared" si="0"/>
        <v>0</v>
      </c>
    </row>
    <row r="63" spans="1:4" s="182" customFormat="1" ht="20.25" customHeight="1">
      <c r="A63" s="196" t="s">
        <v>108</v>
      </c>
      <c r="B63" s="195">
        <v>7111</v>
      </c>
      <c r="C63" s="195"/>
      <c r="D63" s="195">
        <f t="shared" si="0"/>
        <v>7111</v>
      </c>
    </row>
    <row r="64" spans="1:4" s="182" customFormat="1" ht="20.25" customHeight="1">
      <c r="A64" s="196" t="s">
        <v>109</v>
      </c>
      <c r="B64" s="195">
        <v>230</v>
      </c>
      <c r="C64" s="195">
        <f>SUM(C65)</f>
        <v>230</v>
      </c>
      <c r="D64" s="195">
        <f t="shared" si="0"/>
        <v>0</v>
      </c>
    </row>
    <row r="65" spans="1:4" s="182" customFormat="1" ht="20.25" customHeight="1">
      <c r="A65" s="196" t="s">
        <v>73</v>
      </c>
      <c r="B65" s="195">
        <v>230</v>
      </c>
      <c r="C65" s="195">
        <v>230</v>
      </c>
      <c r="D65" s="195">
        <f t="shared" si="0"/>
        <v>0</v>
      </c>
    </row>
    <row r="66" spans="1:4" s="182" customFormat="1" ht="20.25" customHeight="1">
      <c r="A66" s="196" t="s">
        <v>110</v>
      </c>
      <c r="B66" s="195">
        <v>3871</v>
      </c>
      <c r="C66" s="195">
        <f>SUM(C67:C73)</f>
        <v>2843</v>
      </c>
      <c r="D66" s="195">
        <f t="shared" si="0"/>
        <v>1028</v>
      </c>
    </row>
    <row r="67" spans="1:4" s="182" customFormat="1" ht="20.25" customHeight="1">
      <c r="A67" s="196" t="s">
        <v>73</v>
      </c>
      <c r="B67" s="195">
        <v>2788</v>
      </c>
      <c r="C67" s="195">
        <v>2788</v>
      </c>
      <c r="D67" s="195">
        <f t="shared" si="0"/>
        <v>0</v>
      </c>
    </row>
    <row r="68" spans="1:4" s="182" customFormat="1" ht="20.25" customHeight="1">
      <c r="A68" s="196" t="s">
        <v>79</v>
      </c>
      <c r="B68" s="195">
        <v>145</v>
      </c>
      <c r="C68" s="195"/>
      <c r="D68" s="195">
        <f t="shared" si="0"/>
        <v>145</v>
      </c>
    </row>
    <row r="69" spans="1:4" s="182" customFormat="1" ht="20.25" customHeight="1">
      <c r="A69" s="194" t="s">
        <v>111</v>
      </c>
      <c r="B69" s="195">
        <v>438</v>
      </c>
      <c r="C69" s="195"/>
      <c r="D69" s="195">
        <f t="shared" si="0"/>
        <v>438</v>
      </c>
    </row>
    <row r="70" spans="1:4" s="182" customFormat="1" ht="20.25" customHeight="1">
      <c r="A70" s="194" t="s">
        <v>112</v>
      </c>
      <c r="B70" s="195">
        <v>60</v>
      </c>
      <c r="C70" s="195"/>
      <c r="D70" s="195">
        <f aca="true" t="shared" si="1" ref="D70:D117">B70-C70</f>
        <v>60</v>
      </c>
    </row>
    <row r="71" spans="1:4" s="182" customFormat="1" ht="20.25" customHeight="1">
      <c r="A71" s="194" t="s">
        <v>113</v>
      </c>
      <c r="B71" s="195">
        <v>132</v>
      </c>
      <c r="C71" s="195"/>
      <c r="D71" s="195">
        <f t="shared" si="1"/>
        <v>132</v>
      </c>
    </row>
    <row r="72" spans="1:4" s="182" customFormat="1" ht="20.25" customHeight="1">
      <c r="A72" s="196" t="s">
        <v>77</v>
      </c>
      <c r="B72" s="195">
        <v>55</v>
      </c>
      <c r="C72" s="195">
        <v>55</v>
      </c>
      <c r="D72" s="195">
        <f t="shared" si="1"/>
        <v>0</v>
      </c>
    </row>
    <row r="73" spans="1:4" s="182" customFormat="1" ht="20.25" customHeight="1">
      <c r="A73" s="196" t="s">
        <v>114</v>
      </c>
      <c r="B73" s="195">
        <v>253</v>
      </c>
      <c r="C73" s="195"/>
      <c r="D73" s="195">
        <f t="shared" si="1"/>
        <v>253</v>
      </c>
    </row>
    <row r="74" spans="1:4" s="182" customFormat="1" ht="20.25" customHeight="1">
      <c r="A74" s="194" t="s">
        <v>115</v>
      </c>
      <c r="B74" s="195">
        <v>3818</v>
      </c>
      <c r="C74" s="195">
        <f>SUM(C75:C79)</f>
        <v>1415</v>
      </c>
      <c r="D74" s="195">
        <f t="shared" si="1"/>
        <v>2403</v>
      </c>
    </row>
    <row r="75" spans="1:4" s="182" customFormat="1" ht="20.25" customHeight="1">
      <c r="A75" s="194" t="s">
        <v>73</v>
      </c>
      <c r="B75" s="195">
        <v>615</v>
      </c>
      <c r="C75" s="195">
        <v>615</v>
      </c>
      <c r="D75" s="195">
        <f t="shared" si="1"/>
        <v>0</v>
      </c>
    </row>
    <row r="76" spans="1:4" s="182" customFormat="1" ht="20.25" customHeight="1">
      <c r="A76" s="196" t="s">
        <v>116</v>
      </c>
      <c r="B76" s="195">
        <v>755</v>
      </c>
      <c r="C76" s="195"/>
      <c r="D76" s="195">
        <f t="shared" si="1"/>
        <v>755</v>
      </c>
    </row>
    <row r="77" spans="1:4" s="182" customFormat="1" ht="20.25" customHeight="1">
      <c r="A77" s="194" t="s">
        <v>117</v>
      </c>
      <c r="B77" s="195">
        <v>1235</v>
      </c>
      <c r="C77" s="195"/>
      <c r="D77" s="195">
        <f t="shared" si="1"/>
        <v>1235</v>
      </c>
    </row>
    <row r="78" spans="1:4" s="182" customFormat="1" ht="20.25" customHeight="1">
      <c r="A78" s="196" t="s">
        <v>77</v>
      </c>
      <c r="B78" s="195">
        <v>800</v>
      </c>
      <c r="C78" s="195">
        <v>800</v>
      </c>
      <c r="D78" s="195">
        <f t="shared" si="1"/>
        <v>0</v>
      </c>
    </row>
    <row r="79" spans="1:4" s="182" customFormat="1" ht="20.25" customHeight="1">
      <c r="A79" s="196" t="s">
        <v>118</v>
      </c>
      <c r="B79" s="195">
        <v>413</v>
      </c>
      <c r="C79" s="195"/>
      <c r="D79" s="195">
        <f t="shared" si="1"/>
        <v>413</v>
      </c>
    </row>
    <row r="80" spans="1:4" s="182" customFormat="1" ht="20.25" customHeight="1">
      <c r="A80" s="194" t="s">
        <v>119</v>
      </c>
      <c r="B80" s="195">
        <v>721</v>
      </c>
      <c r="C80" s="195">
        <f>SUM(C81:C83)</f>
        <v>421</v>
      </c>
      <c r="D80" s="195">
        <f t="shared" si="1"/>
        <v>300</v>
      </c>
    </row>
    <row r="81" spans="1:4" s="182" customFormat="1" ht="20.25" customHeight="1">
      <c r="A81" s="194" t="s">
        <v>73</v>
      </c>
      <c r="B81" s="195">
        <v>366</v>
      </c>
      <c r="C81" s="195">
        <v>366</v>
      </c>
      <c r="D81" s="195">
        <f t="shared" si="1"/>
        <v>0</v>
      </c>
    </row>
    <row r="82" spans="1:4" s="182" customFormat="1" ht="20.25" customHeight="1">
      <c r="A82" s="194" t="s">
        <v>79</v>
      </c>
      <c r="B82" s="195">
        <v>300</v>
      </c>
      <c r="C82" s="195"/>
      <c r="D82" s="195">
        <f t="shared" si="1"/>
        <v>300</v>
      </c>
    </row>
    <row r="83" spans="1:4" s="182" customFormat="1" ht="20.25" customHeight="1">
      <c r="A83" s="196" t="s">
        <v>77</v>
      </c>
      <c r="B83" s="195">
        <v>55</v>
      </c>
      <c r="C83" s="195">
        <v>55</v>
      </c>
      <c r="D83" s="195">
        <f t="shared" si="1"/>
        <v>0</v>
      </c>
    </row>
    <row r="84" spans="1:4" s="182" customFormat="1" ht="20.25" customHeight="1">
      <c r="A84" s="194" t="s">
        <v>120</v>
      </c>
      <c r="B84" s="195">
        <v>68</v>
      </c>
      <c r="C84" s="195"/>
      <c r="D84" s="195">
        <f t="shared" si="1"/>
        <v>68</v>
      </c>
    </row>
    <row r="85" spans="1:4" s="182" customFormat="1" ht="20.25" customHeight="1">
      <c r="A85" s="194" t="s">
        <v>79</v>
      </c>
      <c r="B85" s="195">
        <v>68</v>
      </c>
      <c r="C85" s="195"/>
      <c r="D85" s="195">
        <f t="shared" si="1"/>
        <v>68</v>
      </c>
    </row>
    <row r="86" spans="1:4" s="182" customFormat="1" ht="20.25" customHeight="1">
      <c r="A86" s="194" t="s">
        <v>121</v>
      </c>
      <c r="B86" s="195">
        <v>77</v>
      </c>
      <c r="C86" s="195">
        <f>SUM(C87)</f>
        <v>77</v>
      </c>
      <c r="D86" s="195">
        <f t="shared" si="1"/>
        <v>0</v>
      </c>
    </row>
    <row r="87" spans="1:4" s="182" customFormat="1" ht="20.25" customHeight="1">
      <c r="A87" s="194" t="s">
        <v>73</v>
      </c>
      <c r="B87" s="195">
        <v>77</v>
      </c>
      <c r="C87" s="195">
        <v>77</v>
      </c>
      <c r="D87" s="195">
        <f t="shared" si="1"/>
        <v>0</v>
      </c>
    </row>
    <row r="88" spans="1:4" s="182" customFormat="1" ht="20.25" customHeight="1">
      <c r="A88" s="196" t="s">
        <v>122</v>
      </c>
      <c r="B88" s="195">
        <v>614</v>
      </c>
      <c r="C88" s="195">
        <f>SUM(C89:C90)</f>
        <v>614</v>
      </c>
      <c r="D88" s="195">
        <f t="shared" si="1"/>
        <v>0</v>
      </c>
    </row>
    <row r="89" spans="1:4" s="182" customFormat="1" ht="20.25" customHeight="1">
      <c r="A89" s="196" t="s">
        <v>73</v>
      </c>
      <c r="B89" s="195">
        <v>277</v>
      </c>
      <c r="C89" s="195">
        <v>277</v>
      </c>
      <c r="D89" s="195">
        <f t="shared" si="1"/>
        <v>0</v>
      </c>
    </row>
    <row r="90" spans="1:4" s="182" customFormat="1" ht="20.25" customHeight="1">
      <c r="A90" s="194" t="s">
        <v>123</v>
      </c>
      <c r="B90" s="195">
        <v>337</v>
      </c>
      <c r="C90" s="195">
        <v>337</v>
      </c>
      <c r="D90" s="195">
        <f t="shared" si="1"/>
        <v>0</v>
      </c>
    </row>
    <row r="91" spans="1:4" s="182" customFormat="1" ht="20.25" customHeight="1">
      <c r="A91" s="196" t="s">
        <v>124</v>
      </c>
      <c r="B91" s="195">
        <v>794</v>
      </c>
      <c r="C91" s="195">
        <f>SUM(C92:C93)</f>
        <v>654</v>
      </c>
      <c r="D91" s="195">
        <f t="shared" si="1"/>
        <v>140</v>
      </c>
    </row>
    <row r="92" spans="1:4" s="182" customFormat="1" ht="20.25" customHeight="1">
      <c r="A92" s="196" t="s">
        <v>73</v>
      </c>
      <c r="B92" s="195">
        <v>654</v>
      </c>
      <c r="C92" s="195">
        <v>654</v>
      </c>
      <c r="D92" s="195">
        <f t="shared" si="1"/>
        <v>0</v>
      </c>
    </row>
    <row r="93" spans="1:4" s="182" customFormat="1" ht="20.25" customHeight="1">
      <c r="A93" s="194" t="s">
        <v>125</v>
      </c>
      <c r="B93" s="195">
        <v>140</v>
      </c>
      <c r="C93" s="195"/>
      <c r="D93" s="195">
        <f t="shared" si="1"/>
        <v>140</v>
      </c>
    </row>
    <row r="94" spans="1:4" s="182" customFormat="1" ht="20.25" customHeight="1">
      <c r="A94" s="196" t="s">
        <v>126</v>
      </c>
      <c r="B94" s="195">
        <v>3516</v>
      </c>
      <c r="C94" s="195">
        <f>SUM(C95:C98)</f>
        <v>2456</v>
      </c>
      <c r="D94" s="195">
        <f t="shared" si="1"/>
        <v>1060</v>
      </c>
    </row>
    <row r="95" spans="1:4" s="182" customFormat="1" ht="20.25" customHeight="1">
      <c r="A95" s="196" t="s">
        <v>73</v>
      </c>
      <c r="B95" s="195">
        <v>1508</v>
      </c>
      <c r="C95" s="195">
        <v>1478</v>
      </c>
      <c r="D95" s="195">
        <f t="shared" si="1"/>
        <v>30</v>
      </c>
    </row>
    <row r="96" spans="1:4" s="182" customFormat="1" ht="20.25" customHeight="1">
      <c r="A96" s="196" t="s">
        <v>79</v>
      </c>
      <c r="B96" s="195">
        <v>25</v>
      </c>
      <c r="C96" s="195"/>
      <c r="D96" s="195">
        <f t="shared" si="1"/>
        <v>25</v>
      </c>
    </row>
    <row r="97" spans="1:4" s="182" customFormat="1" ht="20.25" customHeight="1">
      <c r="A97" s="196" t="s">
        <v>77</v>
      </c>
      <c r="B97" s="197">
        <v>1518</v>
      </c>
      <c r="C97" s="197">
        <v>920</v>
      </c>
      <c r="D97" s="197">
        <f t="shared" si="1"/>
        <v>598</v>
      </c>
    </row>
    <row r="98" spans="1:4" s="182" customFormat="1" ht="20.25" customHeight="1">
      <c r="A98" s="196" t="s">
        <v>127</v>
      </c>
      <c r="B98" s="197">
        <v>465</v>
      </c>
      <c r="C98" s="197">
        <v>58</v>
      </c>
      <c r="D98" s="197">
        <f t="shared" si="1"/>
        <v>407</v>
      </c>
    </row>
    <row r="99" spans="1:4" s="182" customFormat="1" ht="20.25" customHeight="1">
      <c r="A99" s="196" t="s">
        <v>128</v>
      </c>
      <c r="B99" s="197">
        <v>4750</v>
      </c>
      <c r="C99" s="197">
        <f>SUM(C100:C102)</f>
        <v>4626</v>
      </c>
      <c r="D99" s="197">
        <f t="shared" si="1"/>
        <v>124</v>
      </c>
    </row>
    <row r="100" spans="1:4" s="182" customFormat="1" ht="20.25" customHeight="1">
      <c r="A100" s="196" t="s">
        <v>73</v>
      </c>
      <c r="B100" s="197">
        <v>4590</v>
      </c>
      <c r="C100" s="197">
        <v>4590</v>
      </c>
      <c r="D100" s="197">
        <f t="shared" si="1"/>
        <v>0</v>
      </c>
    </row>
    <row r="101" spans="1:4" s="182" customFormat="1" ht="20.25" customHeight="1">
      <c r="A101" s="196" t="s">
        <v>77</v>
      </c>
      <c r="B101" s="198">
        <v>36</v>
      </c>
      <c r="C101" s="198">
        <v>36</v>
      </c>
      <c r="D101" s="198">
        <f t="shared" si="1"/>
        <v>0</v>
      </c>
    </row>
    <row r="102" spans="1:4" s="182" customFormat="1" ht="20.25" customHeight="1">
      <c r="A102" s="196" t="s">
        <v>129</v>
      </c>
      <c r="B102" s="198">
        <v>124</v>
      </c>
      <c r="C102" s="198"/>
      <c r="D102" s="198">
        <f t="shared" si="1"/>
        <v>124</v>
      </c>
    </row>
    <row r="103" spans="1:4" s="182" customFormat="1" ht="20.25" customHeight="1">
      <c r="A103" s="196" t="s">
        <v>130</v>
      </c>
      <c r="B103" s="198">
        <v>1708</v>
      </c>
      <c r="C103" s="198">
        <f>SUM(C104:C105)</f>
        <v>1363</v>
      </c>
      <c r="D103" s="198">
        <f t="shared" si="1"/>
        <v>345</v>
      </c>
    </row>
    <row r="104" spans="1:4" s="182" customFormat="1" ht="20.25" customHeight="1">
      <c r="A104" s="194" t="s">
        <v>73</v>
      </c>
      <c r="B104" s="198">
        <v>1363</v>
      </c>
      <c r="C104" s="198">
        <v>1363</v>
      </c>
      <c r="D104" s="198">
        <f t="shared" si="1"/>
        <v>0</v>
      </c>
    </row>
    <row r="105" spans="1:4" s="182" customFormat="1" ht="20.25" customHeight="1">
      <c r="A105" s="194" t="s">
        <v>79</v>
      </c>
      <c r="B105" s="198">
        <v>345</v>
      </c>
      <c r="C105" s="198"/>
      <c r="D105" s="198">
        <f t="shared" si="1"/>
        <v>345</v>
      </c>
    </row>
    <row r="106" spans="1:4" s="182" customFormat="1" ht="20.25" customHeight="1">
      <c r="A106" s="196" t="s">
        <v>131</v>
      </c>
      <c r="B106" s="197">
        <v>1251</v>
      </c>
      <c r="C106" s="197">
        <f>SUM(C107:C108)</f>
        <v>1201</v>
      </c>
      <c r="D106" s="197">
        <f t="shared" si="1"/>
        <v>50</v>
      </c>
    </row>
    <row r="107" spans="1:4" s="182" customFormat="1" ht="20.25" customHeight="1">
      <c r="A107" s="194" t="s">
        <v>79</v>
      </c>
      <c r="B107" s="195">
        <v>1084</v>
      </c>
      <c r="C107" s="195">
        <v>1054</v>
      </c>
      <c r="D107" s="195">
        <f t="shared" si="1"/>
        <v>30</v>
      </c>
    </row>
    <row r="108" spans="1:4" s="182" customFormat="1" ht="20.25" customHeight="1">
      <c r="A108" s="194" t="s">
        <v>77</v>
      </c>
      <c r="B108" s="195">
        <v>167</v>
      </c>
      <c r="C108" s="195">
        <v>147</v>
      </c>
      <c r="D108" s="195">
        <f t="shared" si="1"/>
        <v>20</v>
      </c>
    </row>
    <row r="109" spans="1:4" s="182" customFormat="1" ht="20.25" customHeight="1">
      <c r="A109" s="196" t="s">
        <v>132</v>
      </c>
      <c r="B109" s="195">
        <v>607</v>
      </c>
      <c r="C109" s="195">
        <f>SUM(C110)</f>
        <v>562</v>
      </c>
      <c r="D109" s="195">
        <f t="shared" si="1"/>
        <v>45</v>
      </c>
    </row>
    <row r="110" spans="1:4" s="182" customFormat="1" ht="20.25" customHeight="1">
      <c r="A110" s="196" t="s">
        <v>73</v>
      </c>
      <c r="B110" s="195">
        <v>607</v>
      </c>
      <c r="C110" s="195">
        <v>562</v>
      </c>
      <c r="D110" s="195">
        <f t="shared" si="1"/>
        <v>45</v>
      </c>
    </row>
    <row r="111" spans="1:4" s="182" customFormat="1" ht="20.25" customHeight="1">
      <c r="A111" s="196" t="s">
        <v>133</v>
      </c>
      <c r="B111" s="195">
        <v>2848</v>
      </c>
      <c r="C111" s="195">
        <f>SUM(C112:C113)</f>
        <v>2751</v>
      </c>
      <c r="D111" s="195">
        <f t="shared" si="1"/>
        <v>97</v>
      </c>
    </row>
    <row r="112" spans="1:4" s="182" customFormat="1" ht="20.25" customHeight="1">
      <c r="A112" s="196" t="s">
        <v>73</v>
      </c>
      <c r="B112" s="195">
        <v>2526</v>
      </c>
      <c r="C112" s="195">
        <v>2429</v>
      </c>
      <c r="D112" s="195">
        <f t="shared" si="1"/>
        <v>97</v>
      </c>
    </row>
    <row r="113" spans="1:4" s="182" customFormat="1" ht="20.25" customHeight="1">
      <c r="A113" s="194" t="s">
        <v>77</v>
      </c>
      <c r="B113" s="195">
        <v>322</v>
      </c>
      <c r="C113" s="195">
        <v>322</v>
      </c>
      <c r="D113" s="195">
        <f t="shared" si="1"/>
        <v>0</v>
      </c>
    </row>
    <row r="114" spans="1:4" s="182" customFormat="1" ht="20.25" customHeight="1">
      <c r="A114" s="196" t="s">
        <v>134</v>
      </c>
      <c r="B114" s="195">
        <v>82902</v>
      </c>
      <c r="C114" s="195">
        <f>SUM(C115)</f>
        <v>26220</v>
      </c>
      <c r="D114" s="195">
        <f t="shared" si="1"/>
        <v>56682</v>
      </c>
    </row>
    <row r="115" spans="1:4" s="182" customFormat="1" ht="20.25" customHeight="1">
      <c r="A115" s="196" t="s">
        <v>135</v>
      </c>
      <c r="B115" s="195">
        <v>82902</v>
      </c>
      <c r="C115" s="195">
        <v>26220</v>
      </c>
      <c r="D115" s="195">
        <f t="shared" si="1"/>
        <v>56682</v>
      </c>
    </row>
    <row r="116" spans="1:4" s="182" customFormat="1" ht="20.25" customHeight="1">
      <c r="A116" s="192" t="s">
        <v>136</v>
      </c>
      <c r="B116" s="195">
        <v>2616</v>
      </c>
      <c r="C116" s="195"/>
      <c r="D116" s="195">
        <f t="shared" si="1"/>
        <v>2616</v>
      </c>
    </row>
    <row r="117" spans="1:4" s="182" customFormat="1" ht="20.25" customHeight="1">
      <c r="A117" s="192" t="s">
        <v>137</v>
      </c>
      <c r="B117" s="195">
        <v>204046</v>
      </c>
      <c r="C117" s="195">
        <v>129212</v>
      </c>
      <c r="D117" s="195">
        <f t="shared" si="1"/>
        <v>74834</v>
      </c>
    </row>
    <row r="118" spans="1:4" s="182" customFormat="1" ht="20.25" customHeight="1">
      <c r="A118" s="192" t="s">
        <v>138</v>
      </c>
      <c r="B118" s="195">
        <v>581546</v>
      </c>
      <c r="C118" s="195">
        <f>SUM(C123,C119,C130,C135,C137,C139,C143,C145,C149)</f>
        <v>218432</v>
      </c>
      <c r="D118" s="195">
        <f aca="true" t="shared" si="2" ref="D118:D148">B118-C118</f>
        <v>363114</v>
      </c>
    </row>
    <row r="119" spans="1:4" s="182" customFormat="1" ht="20.25" customHeight="1">
      <c r="A119" s="196" t="s">
        <v>139</v>
      </c>
      <c r="B119" s="195">
        <v>5113</v>
      </c>
      <c r="C119" s="195">
        <f>SUM(C120:C122)</f>
        <v>1476</v>
      </c>
      <c r="D119" s="195">
        <f t="shared" si="2"/>
        <v>3637</v>
      </c>
    </row>
    <row r="120" spans="1:4" s="182" customFormat="1" ht="20.25" customHeight="1">
      <c r="A120" s="194" t="s">
        <v>73</v>
      </c>
      <c r="B120" s="195">
        <v>1476</v>
      </c>
      <c r="C120" s="195">
        <v>1476</v>
      </c>
      <c r="D120" s="195">
        <f t="shared" si="2"/>
        <v>0</v>
      </c>
    </row>
    <row r="121" spans="1:4" s="182" customFormat="1" ht="20.25" customHeight="1">
      <c r="A121" s="194" t="s">
        <v>79</v>
      </c>
      <c r="B121" s="195">
        <v>1000</v>
      </c>
      <c r="C121" s="195"/>
      <c r="D121" s="195">
        <f t="shared" si="2"/>
        <v>1000</v>
      </c>
    </row>
    <row r="122" spans="1:4" s="182" customFormat="1" ht="20.25" customHeight="1">
      <c r="A122" s="196" t="s">
        <v>140</v>
      </c>
      <c r="B122" s="195">
        <v>2637</v>
      </c>
      <c r="C122" s="195"/>
      <c r="D122" s="195">
        <f t="shared" si="2"/>
        <v>2637</v>
      </c>
    </row>
    <row r="123" spans="1:4" s="182" customFormat="1" ht="20.25" customHeight="1">
      <c r="A123" s="194" t="s">
        <v>141</v>
      </c>
      <c r="B123" s="195">
        <v>304363</v>
      </c>
      <c r="C123" s="195">
        <f>SUM(C124:C129)</f>
        <v>143753</v>
      </c>
      <c r="D123" s="195">
        <f t="shared" si="2"/>
        <v>160610</v>
      </c>
    </row>
    <row r="124" spans="1:4" s="182" customFormat="1" ht="20.25" customHeight="1">
      <c r="A124" s="194" t="s">
        <v>142</v>
      </c>
      <c r="B124" s="195">
        <v>12328</v>
      </c>
      <c r="C124" s="195">
        <v>1063</v>
      </c>
      <c r="D124" s="195">
        <f t="shared" si="2"/>
        <v>11265</v>
      </c>
    </row>
    <row r="125" spans="1:4" s="182" customFormat="1" ht="20.25" customHeight="1">
      <c r="A125" s="194" t="s">
        <v>143</v>
      </c>
      <c r="B125" s="195">
        <v>992</v>
      </c>
      <c r="C125" s="195">
        <v>760</v>
      </c>
      <c r="D125" s="195">
        <f t="shared" si="2"/>
        <v>232</v>
      </c>
    </row>
    <row r="126" spans="1:4" s="182" customFormat="1" ht="20.25" customHeight="1">
      <c r="A126" s="196" t="s">
        <v>144</v>
      </c>
      <c r="B126" s="195">
        <v>47722</v>
      </c>
      <c r="C126" s="195">
        <v>18379</v>
      </c>
      <c r="D126" s="195">
        <f t="shared" si="2"/>
        <v>29343</v>
      </c>
    </row>
    <row r="127" spans="1:4" s="182" customFormat="1" ht="20.25" customHeight="1">
      <c r="A127" s="196" t="s">
        <v>145</v>
      </c>
      <c r="B127" s="195">
        <v>100534</v>
      </c>
      <c r="C127" s="195">
        <v>50470</v>
      </c>
      <c r="D127" s="195">
        <f t="shared" si="2"/>
        <v>50064</v>
      </c>
    </row>
    <row r="128" spans="1:4" s="182" customFormat="1" ht="20.25" customHeight="1">
      <c r="A128" s="196" t="s">
        <v>146</v>
      </c>
      <c r="B128" s="195">
        <v>55483</v>
      </c>
      <c r="C128" s="195">
        <v>30881</v>
      </c>
      <c r="D128" s="195">
        <f t="shared" si="2"/>
        <v>24602</v>
      </c>
    </row>
    <row r="129" spans="1:4" s="182" customFormat="1" ht="20.25" customHeight="1">
      <c r="A129" s="194" t="s">
        <v>147</v>
      </c>
      <c r="B129" s="195">
        <v>87304</v>
      </c>
      <c r="C129" s="195">
        <v>42200</v>
      </c>
      <c r="D129" s="195">
        <f t="shared" si="2"/>
        <v>45104</v>
      </c>
    </row>
    <row r="130" spans="1:4" s="182" customFormat="1" ht="20.25" customHeight="1">
      <c r="A130" s="194" t="s">
        <v>148</v>
      </c>
      <c r="B130" s="195">
        <v>135058</v>
      </c>
      <c r="C130" s="195">
        <f>SUM(C131:C134)</f>
        <v>64609</v>
      </c>
      <c r="D130" s="195">
        <f t="shared" si="2"/>
        <v>70449</v>
      </c>
    </row>
    <row r="131" spans="1:4" s="182" customFormat="1" ht="20.25" customHeight="1">
      <c r="A131" s="194" t="s">
        <v>149</v>
      </c>
      <c r="B131" s="195">
        <v>40712</v>
      </c>
      <c r="C131" s="195">
        <v>15228</v>
      </c>
      <c r="D131" s="195">
        <f t="shared" si="2"/>
        <v>25484</v>
      </c>
    </row>
    <row r="132" spans="1:4" s="182" customFormat="1" ht="20.25" customHeight="1">
      <c r="A132" s="194" t="s">
        <v>150</v>
      </c>
      <c r="B132" s="195">
        <v>23524</v>
      </c>
      <c r="C132" s="195">
        <v>22109</v>
      </c>
      <c r="D132" s="195">
        <f t="shared" si="2"/>
        <v>1415</v>
      </c>
    </row>
    <row r="133" spans="1:4" s="182" customFormat="1" ht="20.25" customHeight="1">
      <c r="A133" s="196" t="s">
        <v>151</v>
      </c>
      <c r="B133" s="195">
        <v>42349</v>
      </c>
      <c r="C133" s="195">
        <v>27272</v>
      </c>
      <c r="D133" s="195">
        <f t="shared" si="2"/>
        <v>15077</v>
      </c>
    </row>
    <row r="134" spans="1:4" s="182" customFormat="1" ht="20.25" customHeight="1">
      <c r="A134" s="196" t="s">
        <v>152</v>
      </c>
      <c r="B134" s="195">
        <v>28473</v>
      </c>
      <c r="C134" s="195">
        <v>0</v>
      </c>
      <c r="D134" s="195">
        <f t="shared" si="2"/>
        <v>28473</v>
      </c>
    </row>
    <row r="135" spans="1:4" s="182" customFormat="1" ht="20.25" customHeight="1">
      <c r="A135" s="192" t="s">
        <v>153</v>
      </c>
      <c r="B135" s="195">
        <v>100</v>
      </c>
      <c r="C135" s="195"/>
      <c r="D135" s="195">
        <f t="shared" si="2"/>
        <v>100</v>
      </c>
    </row>
    <row r="136" spans="1:4" s="182" customFormat="1" ht="20.25" customHeight="1">
      <c r="A136" s="194" t="s">
        <v>154</v>
      </c>
      <c r="B136" s="195">
        <v>100</v>
      </c>
      <c r="C136" s="195"/>
      <c r="D136" s="195">
        <f t="shared" si="2"/>
        <v>100</v>
      </c>
    </row>
    <row r="137" spans="1:4" s="182" customFormat="1" ht="20.25" customHeight="1">
      <c r="A137" s="196" t="s">
        <v>155</v>
      </c>
      <c r="B137" s="195">
        <v>1808</v>
      </c>
      <c r="C137" s="195">
        <f>SUM(C138)</f>
        <v>1452</v>
      </c>
      <c r="D137" s="195">
        <f t="shared" si="2"/>
        <v>356</v>
      </c>
    </row>
    <row r="138" spans="1:4" s="182" customFormat="1" ht="20.25" customHeight="1">
      <c r="A138" s="194" t="s">
        <v>156</v>
      </c>
      <c r="B138" s="195">
        <v>1808</v>
      </c>
      <c r="C138" s="195">
        <v>1452</v>
      </c>
      <c r="D138" s="195">
        <f t="shared" si="2"/>
        <v>356</v>
      </c>
    </row>
    <row r="139" spans="1:4" s="182" customFormat="1" ht="20.25" customHeight="1">
      <c r="A139" s="194" t="s">
        <v>157</v>
      </c>
      <c r="B139" s="195">
        <v>5142</v>
      </c>
      <c r="C139" s="195">
        <f>SUM(C140:C142)</f>
        <v>1188</v>
      </c>
      <c r="D139" s="195">
        <f t="shared" si="2"/>
        <v>3954</v>
      </c>
    </row>
    <row r="140" spans="1:4" s="182" customFormat="1" ht="20.25" customHeight="1">
      <c r="A140" s="194" t="s">
        <v>158</v>
      </c>
      <c r="B140" s="195">
        <v>1783</v>
      </c>
      <c r="C140" s="195">
        <v>955</v>
      </c>
      <c r="D140" s="195">
        <f t="shared" si="2"/>
        <v>828</v>
      </c>
    </row>
    <row r="141" spans="1:4" s="182" customFormat="1" ht="20.25" customHeight="1">
      <c r="A141" s="194" t="s">
        <v>159</v>
      </c>
      <c r="B141" s="195">
        <v>496</v>
      </c>
      <c r="C141" s="195">
        <v>233</v>
      </c>
      <c r="D141" s="195">
        <f t="shared" si="2"/>
        <v>263</v>
      </c>
    </row>
    <row r="142" spans="1:4" s="182" customFormat="1" ht="20.25" customHeight="1">
      <c r="A142" s="196" t="s">
        <v>160</v>
      </c>
      <c r="B142" s="195">
        <v>2863</v>
      </c>
      <c r="C142" s="195"/>
      <c r="D142" s="195">
        <f t="shared" si="2"/>
        <v>2863</v>
      </c>
    </row>
    <row r="143" spans="1:4" s="182" customFormat="1" ht="20.25" customHeight="1">
      <c r="A143" s="196" t="s">
        <v>161</v>
      </c>
      <c r="B143" s="195">
        <v>5273</v>
      </c>
      <c r="C143" s="195">
        <f>SUM(C144)</f>
        <v>4197</v>
      </c>
      <c r="D143" s="195">
        <f t="shared" si="2"/>
        <v>1076</v>
      </c>
    </row>
    <row r="144" spans="1:4" s="182" customFormat="1" ht="20.25" customHeight="1">
      <c r="A144" s="194" t="s">
        <v>162</v>
      </c>
      <c r="B144" s="195">
        <v>5273</v>
      </c>
      <c r="C144" s="195">
        <v>4197</v>
      </c>
      <c r="D144" s="195">
        <f t="shared" si="2"/>
        <v>1076</v>
      </c>
    </row>
    <row r="145" spans="1:4" s="182" customFormat="1" ht="20.25" customHeight="1">
      <c r="A145" s="194" t="s">
        <v>163</v>
      </c>
      <c r="B145" s="195">
        <v>104169</v>
      </c>
      <c r="C145" s="195">
        <f>SUM(C146:C148)</f>
        <v>0</v>
      </c>
      <c r="D145" s="195">
        <f t="shared" si="2"/>
        <v>104169</v>
      </c>
    </row>
    <row r="146" spans="1:4" s="182" customFormat="1" ht="20.25" customHeight="1">
      <c r="A146" s="192" t="s">
        <v>164</v>
      </c>
      <c r="B146" s="195">
        <v>40000</v>
      </c>
      <c r="C146" s="195"/>
      <c r="D146" s="195">
        <f t="shared" si="2"/>
        <v>40000</v>
      </c>
    </row>
    <row r="147" spans="1:4" s="182" customFormat="1" ht="20.25" customHeight="1">
      <c r="A147" s="194" t="s">
        <v>165</v>
      </c>
      <c r="B147" s="195">
        <v>20173</v>
      </c>
      <c r="C147" s="195"/>
      <c r="D147" s="195">
        <f t="shared" si="2"/>
        <v>20173</v>
      </c>
    </row>
    <row r="148" spans="1:4" s="182" customFormat="1" ht="20.25" customHeight="1">
      <c r="A148" s="194" t="s">
        <v>166</v>
      </c>
      <c r="B148" s="195">
        <v>43996</v>
      </c>
      <c r="C148" s="195"/>
      <c r="D148" s="195">
        <f t="shared" si="2"/>
        <v>43996</v>
      </c>
    </row>
    <row r="149" spans="1:4" s="182" customFormat="1" ht="20.25" customHeight="1">
      <c r="A149" s="194" t="s">
        <v>167</v>
      </c>
      <c r="B149" s="195">
        <v>20520</v>
      </c>
      <c r="C149" s="195">
        <v>1757</v>
      </c>
      <c r="D149" s="195">
        <f aca="true" t="shared" si="3" ref="D149:D212">B149-C149</f>
        <v>18763</v>
      </c>
    </row>
    <row r="150" spans="1:4" s="182" customFormat="1" ht="20.25" customHeight="1">
      <c r="A150" s="192" t="s">
        <v>168</v>
      </c>
      <c r="B150" s="195">
        <v>183288</v>
      </c>
      <c r="C150" s="195">
        <f>SUM(C151,C153,C156,C158,C163,C166,C169,C176)</f>
        <v>16930</v>
      </c>
      <c r="D150" s="195">
        <f t="shared" si="3"/>
        <v>166358</v>
      </c>
    </row>
    <row r="151" spans="1:4" s="182" customFormat="1" ht="20.25" customHeight="1">
      <c r="A151" s="196" t="s">
        <v>169</v>
      </c>
      <c r="B151" s="195">
        <v>1009</v>
      </c>
      <c r="C151" s="195">
        <f>SUM(C152)</f>
        <v>1009</v>
      </c>
      <c r="D151" s="195">
        <f t="shared" si="3"/>
        <v>0</v>
      </c>
    </row>
    <row r="152" spans="1:4" s="182" customFormat="1" ht="20.25" customHeight="1">
      <c r="A152" s="194" t="s">
        <v>73</v>
      </c>
      <c r="B152" s="195">
        <v>1009</v>
      </c>
      <c r="C152" s="195">
        <v>1009</v>
      </c>
      <c r="D152" s="195">
        <f t="shared" si="3"/>
        <v>0</v>
      </c>
    </row>
    <row r="153" spans="1:4" s="182" customFormat="1" ht="20.25" customHeight="1">
      <c r="A153" s="194" t="s">
        <v>170</v>
      </c>
      <c r="B153" s="195">
        <v>1061</v>
      </c>
      <c r="C153" s="195">
        <f>SUM(C154)</f>
        <v>1024</v>
      </c>
      <c r="D153" s="195">
        <f t="shared" si="3"/>
        <v>37</v>
      </c>
    </row>
    <row r="154" spans="1:4" s="182" customFormat="1" ht="20.25" customHeight="1">
      <c r="A154" s="194" t="s">
        <v>171</v>
      </c>
      <c r="B154" s="195">
        <v>1024</v>
      </c>
      <c r="C154" s="195">
        <v>1024</v>
      </c>
      <c r="D154" s="195">
        <f t="shared" si="3"/>
        <v>0</v>
      </c>
    </row>
    <row r="155" spans="1:4" s="182" customFormat="1" ht="20.25" customHeight="1">
      <c r="A155" s="196" t="s">
        <v>172</v>
      </c>
      <c r="B155" s="195">
        <v>37</v>
      </c>
      <c r="C155" s="195"/>
      <c r="D155" s="195">
        <f t="shared" si="3"/>
        <v>37</v>
      </c>
    </row>
    <row r="156" spans="1:4" s="182" customFormat="1" ht="20.25" customHeight="1">
      <c r="A156" s="196" t="s">
        <v>173</v>
      </c>
      <c r="B156" s="195">
        <v>36</v>
      </c>
      <c r="C156" s="195"/>
      <c r="D156" s="195">
        <f t="shared" si="3"/>
        <v>36</v>
      </c>
    </row>
    <row r="157" spans="1:4" s="182" customFormat="1" ht="20.25" customHeight="1">
      <c r="A157" s="196" t="s">
        <v>174</v>
      </c>
      <c r="B157" s="195">
        <v>36</v>
      </c>
      <c r="C157" s="195"/>
      <c r="D157" s="195">
        <f t="shared" si="3"/>
        <v>36</v>
      </c>
    </row>
    <row r="158" spans="1:4" s="182" customFormat="1" ht="20.25" customHeight="1">
      <c r="A158" s="196" t="s">
        <v>175</v>
      </c>
      <c r="B158" s="195">
        <v>161988</v>
      </c>
      <c r="C158" s="195"/>
      <c r="D158" s="195">
        <f t="shared" si="3"/>
        <v>161988</v>
      </c>
    </row>
    <row r="159" spans="1:4" s="182" customFormat="1" ht="20.25" customHeight="1">
      <c r="A159" s="194" t="s">
        <v>176</v>
      </c>
      <c r="B159" s="195">
        <v>10000</v>
      </c>
      <c r="C159" s="195"/>
      <c r="D159" s="195">
        <f t="shared" si="3"/>
        <v>10000</v>
      </c>
    </row>
    <row r="160" spans="1:4" s="182" customFormat="1" ht="20.25" customHeight="1">
      <c r="A160" s="194" t="s">
        <v>177</v>
      </c>
      <c r="B160" s="195">
        <v>40000</v>
      </c>
      <c r="C160" s="195"/>
      <c r="D160" s="195">
        <f t="shared" si="3"/>
        <v>40000</v>
      </c>
    </row>
    <row r="161" spans="1:4" s="182" customFormat="1" ht="20.25" customHeight="1">
      <c r="A161" s="194" t="s">
        <v>178</v>
      </c>
      <c r="B161" s="195">
        <v>80000</v>
      </c>
      <c r="C161" s="195"/>
      <c r="D161" s="195">
        <f t="shared" si="3"/>
        <v>80000</v>
      </c>
    </row>
    <row r="162" spans="1:4" s="182" customFormat="1" ht="20.25" customHeight="1">
      <c r="A162" s="196" t="s">
        <v>179</v>
      </c>
      <c r="B162" s="195">
        <v>31988</v>
      </c>
      <c r="C162" s="195"/>
      <c r="D162" s="195">
        <f t="shared" si="3"/>
        <v>31988</v>
      </c>
    </row>
    <row r="163" spans="1:4" s="182" customFormat="1" ht="20.25" customHeight="1">
      <c r="A163" s="196" t="s">
        <v>180</v>
      </c>
      <c r="B163" s="195">
        <v>2815</v>
      </c>
      <c r="C163" s="195"/>
      <c r="D163" s="195">
        <f t="shared" si="3"/>
        <v>2815</v>
      </c>
    </row>
    <row r="164" spans="1:4" s="182" customFormat="1" ht="20.25" customHeight="1">
      <c r="A164" s="194" t="s">
        <v>181</v>
      </c>
      <c r="B164" s="195">
        <v>250</v>
      </c>
      <c r="C164" s="195"/>
      <c r="D164" s="195">
        <f t="shared" si="3"/>
        <v>250</v>
      </c>
    </row>
    <row r="165" spans="1:4" s="182" customFormat="1" ht="20.25" customHeight="1">
      <c r="A165" s="194" t="s">
        <v>182</v>
      </c>
      <c r="B165" s="195">
        <v>2565</v>
      </c>
      <c r="C165" s="195"/>
      <c r="D165" s="195">
        <f t="shared" si="3"/>
        <v>2565</v>
      </c>
    </row>
    <row r="166" spans="1:4" s="182" customFormat="1" ht="20.25" customHeight="1">
      <c r="A166" s="196" t="s">
        <v>183</v>
      </c>
      <c r="B166" s="195">
        <v>121</v>
      </c>
      <c r="C166" s="195">
        <f>SUM(C167:C168)</f>
        <v>68</v>
      </c>
      <c r="D166" s="195">
        <f t="shared" si="3"/>
        <v>53</v>
      </c>
    </row>
    <row r="167" spans="1:4" s="182" customFormat="1" ht="20.25" customHeight="1">
      <c r="A167" s="196" t="s">
        <v>184</v>
      </c>
      <c r="B167" s="195">
        <v>88</v>
      </c>
      <c r="C167" s="195">
        <v>68</v>
      </c>
      <c r="D167" s="195">
        <f t="shared" si="3"/>
        <v>20</v>
      </c>
    </row>
    <row r="168" spans="1:4" s="182" customFormat="1" ht="20.25" customHeight="1">
      <c r="A168" s="194" t="s">
        <v>185</v>
      </c>
      <c r="B168" s="195">
        <v>33</v>
      </c>
      <c r="C168" s="195"/>
      <c r="D168" s="195">
        <f t="shared" si="3"/>
        <v>33</v>
      </c>
    </row>
    <row r="169" spans="1:4" s="182" customFormat="1" ht="20.25" customHeight="1">
      <c r="A169" s="194" t="s">
        <v>186</v>
      </c>
      <c r="B169" s="195">
        <v>1558</v>
      </c>
      <c r="C169" s="195">
        <f>SUM(C170:C175)</f>
        <v>829</v>
      </c>
      <c r="D169" s="195">
        <f t="shared" si="3"/>
        <v>729</v>
      </c>
    </row>
    <row r="170" spans="1:4" s="182" customFormat="1" ht="20.25" customHeight="1">
      <c r="A170" s="194" t="s">
        <v>171</v>
      </c>
      <c r="B170" s="195">
        <v>190</v>
      </c>
      <c r="C170" s="195">
        <v>190</v>
      </c>
      <c r="D170" s="195">
        <f t="shared" si="3"/>
        <v>0</v>
      </c>
    </row>
    <row r="171" spans="1:4" s="182" customFormat="1" ht="20.25" customHeight="1">
      <c r="A171" s="196" t="s">
        <v>187</v>
      </c>
      <c r="B171" s="195">
        <v>401</v>
      </c>
      <c r="C171" s="195"/>
      <c r="D171" s="195">
        <f t="shared" si="3"/>
        <v>401</v>
      </c>
    </row>
    <row r="172" spans="1:4" s="182" customFormat="1" ht="20.25" customHeight="1">
      <c r="A172" s="196" t="s">
        <v>188</v>
      </c>
      <c r="B172" s="195">
        <v>34</v>
      </c>
      <c r="C172" s="195"/>
      <c r="D172" s="195">
        <f t="shared" si="3"/>
        <v>34</v>
      </c>
    </row>
    <row r="173" spans="1:4" s="182" customFormat="1" ht="20.25" customHeight="1">
      <c r="A173" s="196" t="s">
        <v>189</v>
      </c>
      <c r="B173" s="195">
        <v>58</v>
      </c>
      <c r="C173" s="195"/>
      <c r="D173" s="195">
        <f t="shared" si="3"/>
        <v>58</v>
      </c>
    </row>
    <row r="174" spans="1:4" s="182" customFormat="1" ht="20.25" customHeight="1">
      <c r="A174" s="194" t="s">
        <v>190</v>
      </c>
      <c r="B174" s="195">
        <v>761</v>
      </c>
      <c r="C174" s="195">
        <v>639</v>
      </c>
      <c r="D174" s="195">
        <f t="shared" si="3"/>
        <v>122</v>
      </c>
    </row>
    <row r="175" spans="1:4" s="182" customFormat="1" ht="20.25" customHeight="1">
      <c r="A175" s="194" t="s">
        <v>191</v>
      </c>
      <c r="B175" s="195">
        <v>114</v>
      </c>
      <c r="C175" s="195"/>
      <c r="D175" s="195">
        <f t="shared" si="3"/>
        <v>114</v>
      </c>
    </row>
    <row r="176" spans="1:4" s="182" customFormat="1" ht="20.25" customHeight="1">
      <c r="A176" s="194" t="s">
        <v>192</v>
      </c>
      <c r="B176" s="195">
        <v>14700</v>
      </c>
      <c r="C176" s="195">
        <f>SUM(C177:C178)</f>
        <v>14000</v>
      </c>
      <c r="D176" s="195">
        <f t="shared" si="3"/>
        <v>700</v>
      </c>
    </row>
    <row r="177" spans="1:4" s="182" customFormat="1" ht="20.25" customHeight="1">
      <c r="A177" s="194" t="s">
        <v>193</v>
      </c>
      <c r="B177" s="195">
        <v>415</v>
      </c>
      <c r="C177" s="195"/>
      <c r="D177" s="195">
        <f t="shared" si="3"/>
        <v>415</v>
      </c>
    </row>
    <row r="178" spans="1:4" s="182" customFormat="1" ht="20.25" customHeight="1">
      <c r="A178" s="196" t="s">
        <v>194</v>
      </c>
      <c r="B178" s="195">
        <v>14285</v>
      </c>
      <c r="C178" s="195">
        <v>14000</v>
      </c>
      <c r="D178" s="195">
        <f t="shared" si="3"/>
        <v>285</v>
      </c>
    </row>
    <row r="179" spans="1:4" s="182" customFormat="1" ht="20.25" customHeight="1">
      <c r="A179" s="192" t="s">
        <v>195</v>
      </c>
      <c r="B179" s="195">
        <v>75310</v>
      </c>
      <c r="C179" s="195">
        <f>SUM(C180,C191,C196,C204,C211)</f>
        <v>28706</v>
      </c>
      <c r="D179" s="195">
        <f t="shared" si="3"/>
        <v>46604</v>
      </c>
    </row>
    <row r="180" spans="1:4" s="182" customFormat="1" ht="20.25" customHeight="1">
      <c r="A180" s="192" t="s">
        <v>196</v>
      </c>
      <c r="B180" s="195">
        <v>22290</v>
      </c>
      <c r="C180" s="195">
        <f>SUM(C181:C190)</f>
        <v>6871</v>
      </c>
      <c r="D180" s="195">
        <f t="shared" si="3"/>
        <v>15419</v>
      </c>
    </row>
    <row r="181" spans="1:4" s="182" customFormat="1" ht="20.25" customHeight="1">
      <c r="A181" s="192" t="s">
        <v>73</v>
      </c>
      <c r="B181" s="195">
        <v>1576</v>
      </c>
      <c r="C181" s="195">
        <v>1075</v>
      </c>
      <c r="D181" s="195">
        <f t="shared" si="3"/>
        <v>501</v>
      </c>
    </row>
    <row r="182" spans="1:4" s="182" customFormat="1" ht="20.25" customHeight="1">
      <c r="A182" s="192" t="s">
        <v>197</v>
      </c>
      <c r="B182" s="195">
        <v>2257</v>
      </c>
      <c r="C182" s="195">
        <v>1307</v>
      </c>
      <c r="D182" s="195">
        <f t="shared" si="3"/>
        <v>950</v>
      </c>
    </row>
    <row r="183" spans="1:4" s="182" customFormat="1" ht="20.25" customHeight="1">
      <c r="A183" s="192" t="s">
        <v>198</v>
      </c>
      <c r="B183" s="195">
        <v>340</v>
      </c>
      <c r="C183" s="195">
        <v>320</v>
      </c>
      <c r="D183" s="195">
        <f t="shared" si="3"/>
        <v>20</v>
      </c>
    </row>
    <row r="184" spans="1:4" s="182" customFormat="1" ht="20.25" customHeight="1">
      <c r="A184" s="192" t="s">
        <v>199</v>
      </c>
      <c r="B184" s="195">
        <v>354</v>
      </c>
      <c r="C184" s="195">
        <v>319</v>
      </c>
      <c r="D184" s="195">
        <f t="shared" si="3"/>
        <v>35</v>
      </c>
    </row>
    <row r="185" spans="1:4" s="182" customFormat="1" ht="20.25" customHeight="1">
      <c r="A185" s="192" t="s">
        <v>200</v>
      </c>
      <c r="B185" s="195">
        <v>3374</v>
      </c>
      <c r="C185" s="195">
        <v>2396</v>
      </c>
      <c r="D185" s="195">
        <f t="shared" si="3"/>
        <v>978</v>
      </c>
    </row>
    <row r="186" spans="1:4" s="182" customFormat="1" ht="20.25" customHeight="1">
      <c r="A186" s="192" t="s">
        <v>201</v>
      </c>
      <c r="B186" s="195">
        <v>1743</v>
      </c>
      <c r="C186" s="195"/>
      <c r="D186" s="195">
        <f t="shared" si="3"/>
        <v>1743</v>
      </c>
    </row>
    <row r="187" spans="1:4" s="182" customFormat="1" ht="20.25" customHeight="1">
      <c r="A187" s="192" t="s">
        <v>202</v>
      </c>
      <c r="B187" s="195">
        <v>694</v>
      </c>
      <c r="C187" s="195">
        <v>404</v>
      </c>
      <c r="D187" s="195">
        <f t="shared" si="3"/>
        <v>290</v>
      </c>
    </row>
    <row r="188" spans="1:4" s="182" customFormat="1" ht="20.25" customHeight="1">
      <c r="A188" s="192" t="s">
        <v>203</v>
      </c>
      <c r="B188" s="195">
        <v>10488</v>
      </c>
      <c r="C188" s="195">
        <v>488</v>
      </c>
      <c r="D188" s="195">
        <f t="shared" si="3"/>
        <v>10000</v>
      </c>
    </row>
    <row r="189" spans="1:4" s="182" customFormat="1" ht="20.25" customHeight="1">
      <c r="A189" s="192" t="s">
        <v>204</v>
      </c>
      <c r="B189" s="195">
        <v>599</v>
      </c>
      <c r="C189" s="195">
        <v>562</v>
      </c>
      <c r="D189" s="195">
        <f t="shared" si="3"/>
        <v>37</v>
      </c>
    </row>
    <row r="190" spans="1:4" s="182" customFormat="1" ht="20.25" customHeight="1">
      <c r="A190" s="192" t="s">
        <v>205</v>
      </c>
      <c r="B190" s="195">
        <v>865</v>
      </c>
      <c r="C190" s="195"/>
      <c r="D190" s="195">
        <f t="shared" si="3"/>
        <v>865</v>
      </c>
    </row>
    <row r="191" spans="1:4" s="182" customFormat="1" ht="20.25" customHeight="1">
      <c r="A191" s="192" t="s">
        <v>206</v>
      </c>
      <c r="B191" s="195">
        <v>28962</v>
      </c>
      <c r="C191" s="195">
        <f>SUM(C192:C195)</f>
        <v>5763</v>
      </c>
      <c r="D191" s="195">
        <f t="shared" si="3"/>
        <v>23199</v>
      </c>
    </row>
    <row r="192" spans="1:4" s="182" customFormat="1" ht="20.25" customHeight="1">
      <c r="A192" s="192" t="s">
        <v>73</v>
      </c>
      <c r="B192" s="195">
        <v>580</v>
      </c>
      <c r="C192" s="195">
        <v>534</v>
      </c>
      <c r="D192" s="195">
        <f t="shared" si="3"/>
        <v>46</v>
      </c>
    </row>
    <row r="193" spans="1:4" s="182" customFormat="1" ht="20.25" customHeight="1">
      <c r="A193" s="192" t="s">
        <v>207</v>
      </c>
      <c r="B193" s="195">
        <v>11668</v>
      </c>
      <c r="C193" s="195">
        <v>3761</v>
      </c>
      <c r="D193" s="195">
        <f t="shared" si="3"/>
        <v>7907</v>
      </c>
    </row>
    <row r="194" spans="1:4" s="182" customFormat="1" ht="20.25" customHeight="1">
      <c r="A194" s="192" t="s">
        <v>208</v>
      </c>
      <c r="B194" s="195">
        <v>2021</v>
      </c>
      <c r="C194" s="195">
        <v>1468</v>
      </c>
      <c r="D194" s="195">
        <f t="shared" si="3"/>
        <v>553</v>
      </c>
    </row>
    <row r="195" spans="1:4" s="182" customFormat="1" ht="20.25" customHeight="1">
      <c r="A195" s="192" t="s">
        <v>209</v>
      </c>
      <c r="B195" s="195">
        <v>14693</v>
      </c>
      <c r="C195" s="195"/>
      <c r="D195" s="195">
        <f t="shared" si="3"/>
        <v>14693</v>
      </c>
    </row>
    <row r="196" spans="1:4" s="182" customFormat="1" ht="20.25" customHeight="1">
      <c r="A196" s="192" t="s">
        <v>210</v>
      </c>
      <c r="B196" s="195">
        <v>4190</v>
      </c>
      <c r="C196" s="195">
        <f>SUM(C197:C203)</f>
        <v>1133</v>
      </c>
      <c r="D196" s="195">
        <f t="shared" si="3"/>
        <v>3057</v>
      </c>
    </row>
    <row r="197" spans="1:4" s="182" customFormat="1" ht="20.25" customHeight="1">
      <c r="A197" s="192" t="s">
        <v>73</v>
      </c>
      <c r="B197" s="195">
        <v>446</v>
      </c>
      <c r="C197" s="195">
        <v>411</v>
      </c>
      <c r="D197" s="195">
        <f t="shared" si="3"/>
        <v>35</v>
      </c>
    </row>
    <row r="198" spans="1:4" s="182" customFormat="1" ht="20.25" customHeight="1">
      <c r="A198" s="192" t="s">
        <v>211</v>
      </c>
      <c r="B198" s="195">
        <v>54</v>
      </c>
      <c r="C198" s="195">
        <v>39</v>
      </c>
      <c r="D198" s="195">
        <f t="shared" si="3"/>
        <v>15</v>
      </c>
    </row>
    <row r="199" spans="1:4" s="182" customFormat="1" ht="20.25" customHeight="1">
      <c r="A199" s="192" t="s">
        <v>212</v>
      </c>
      <c r="B199" s="195">
        <v>28</v>
      </c>
      <c r="C199" s="195"/>
      <c r="D199" s="195">
        <f t="shared" si="3"/>
        <v>28</v>
      </c>
    </row>
    <row r="200" spans="1:4" s="182" customFormat="1" ht="20.25" customHeight="1">
      <c r="A200" s="192" t="s">
        <v>213</v>
      </c>
      <c r="B200" s="195">
        <v>123</v>
      </c>
      <c r="C200" s="195"/>
      <c r="D200" s="195">
        <f t="shared" si="3"/>
        <v>123</v>
      </c>
    </row>
    <row r="201" spans="1:4" s="182" customFormat="1" ht="20.25" customHeight="1">
      <c r="A201" s="192" t="s">
        <v>214</v>
      </c>
      <c r="B201" s="195">
        <v>1010</v>
      </c>
      <c r="C201" s="195">
        <v>368</v>
      </c>
      <c r="D201" s="195">
        <f t="shared" si="3"/>
        <v>642</v>
      </c>
    </row>
    <row r="202" spans="1:4" s="182" customFormat="1" ht="20.25" customHeight="1">
      <c r="A202" s="192" t="s">
        <v>215</v>
      </c>
      <c r="B202" s="195">
        <v>474</v>
      </c>
      <c r="C202" s="195">
        <v>315</v>
      </c>
      <c r="D202" s="195">
        <f t="shared" si="3"/>
        <v>159</v>
      </c>
    </row>
    <row r="203" spans="1:4" s="182" customFormat="1" ht="20.25" customHeight="1">
      <c r="A203" s="192" t="s">
        <v>216</v>
      </c>
      <c r="B203" s="195">
        <v>2055</v>
      </c>
      <c r="C203" s="195"/>
      <c r="D203" s="195">
        <f t="shared" si="3"/>
        <v>2055</v>
      </c>
    </row>
    <row r="204" spans="1:4" s="182" customFormat="1" ht="20.25" customHeight="1">
      <c r="A204" s="192" t="s">
        <v>217</v>
      </c>
      <c r="B204" s="195">
        <v>3337</v>
      </c>
      <c r="C204" s="195">
        <f>SUM(C205:C210)</f>
        <v>2939</v>
      </c>
      <c r="D204" s="195">
        <f t="shared" si="3"/>
        <v>398</v>
      </c>
    </row>
    <row r="205" spans="1:4" s="182" customFormat="1" ht="20.25" customHeight="1">
      <c r="A205" s="192" t="s">
        <v>73</v>
      </c>
      <c r="B205" s="195">
        <v>64</v>
      </c>
      <c r="C205" s="195">
        <v>60</v>
      </c>
      <c r="D205" s="195">
        <f t="shared" si="3"/>
        <v>4</v>
      </c>
    </row>
    <row r="206" spans="1:4" s="182" customFormat="1" ht="20.25" customHeight="1">
      <c r="A206" s="192" t="s">
        <v>79</v>
      </c>
      <c r="B206" s="195">
        <v>75</v>
      </c>
      <c r="C206" s="195"/>
      <c r="D206" s="195">
        <f t="shared" si="3"/>
        <v>75</v>
      </c>
    </row>
    <row r="207" spans="1:4" s="182" customFormat="1" ht="20.25" customHeight="1">
      <c r="A207" s="192" t="s">
        <v>80</v>
      </c>
      <c r="B207" s="195">
        <v>203</v>
      </c>
      <c r="C207" s="195">
        <v>203</v>
      </c>
      <c r="D207" s="195">
        <f t="shared" si="3"/>
        <v>0</v>
      </c>
    </row>
    <row r="208" spans="1:4" s="182" customFormat="1" ht="20.25" customHeight="1">
      <c r="A208" s="192" t="s">
        <v>218</v>
      </c>
      <c r="B208" s="195">
        <v>970</v>
      </c>
      <c r="C208" s="195">
        <v>880</v>
      </c>
      <c r="D208" s="195">
        <f t="shared" si="3"/>
        <v>90</v>
      </c>
    </row>
    <row r="209" spans="1:4" s="182" customFormat="1" ht="20.25" customHeight="1">
      <c r="A209" s="192" t="s">
        <v>219</v>
      </c>
      <c r="B209" s="195">
        <v>1826</v>
      </c>
      <c r="C209" s="195">
        <v>1796</v>
      </c>
      <c r="D209" s="195">
        <f t="shared" si="3"/>
        <v>30</v>
      </c>
    </row>
    <row r="210" spans="1:4" s="182" customFormat="1" ht="20.25" customHeight="1">
      <c r="A210" s="192" t="s">
        <v>220</v>
      </c>
      <c r="B210" s="195">
        <v>199</v>
      </c>
      <c r="C210" s="195"/>
      <c r="D210" s="195">
        <f t="shared" si="3"/>
        <v>199</v>
      </c>
    </row>
    <row r="211" spans="1:4" s="182" customFormat="1" ht="20.25" customHeight="1">
      <c r="A211" s="192" t="s">
        <v>221</v>
      </c>
      <c r="B211" s="195">
        <v>16531</v>
      </c>
      <c r="C211" s="195">
        <f>SUM(C212:C213)</f>
        <v>12000</v>
      </c>
      <c r="D211" s="195">
        <f t="shared" si="3"/>
        <v>4531</v>
      </c>
    </row>
    <row r="212" spans="1:4" s="182" customFormat="1" ht="20.25" customHeight="1">
      <c r="A212" s="192" t="s">
        <v>222</v>
      </c>
      <c r="B212" s="195">
        <v>3000</v>
      </c>
      <c r="C212" s="195"/>
      <c r="D212" s="195">
        <f t="shared" si="3"/>
        <v>3000</v>
      </c>
    </row>
    <row r="213" spans="1:4" s="182" customFormat="1" ht="20.25" customHeight="1">
      <c r="A213" s="192" t="s">
        <v>223</v>
      </c>
      <c r="B213" s="195">
        <v>13531</v>
      </c>
      <c r="C213" s="195">
        <v>12000</v>
      </c>
      <c r="D213" s="195">
        <f aca="true" t="shared" si="4" ref="D213:D276">B213-C213</f>
        <v>1531</v>
      </c>
    </row>
    <row r="214" spans="1:4" s="182" customFormat="1" ht="20.25" customHeight="1">
      <c r="A214" s="192" t="s">
        <v>224</v>
      </c>
      <c r="B214" s="195">
        <v>310140</v>
      </c>
      <c r="C214" s="195">
        <f>SUM(C215,C226,C233,C237,C240,C243,C248,C253,C258,C264,C268,C270,C273,C275,C277,C281,C279)</f>
        <v>130962</v>
      </c>
      <c r="D214" s="195">
        <f t="shared" si="4"/>
        <v>179178</v>
      </c>
    </row>
    <row r="215" spans="1:4" s="182" customFormat="1" ht="20.25" customHeight="1">
      <c r="A215" s="192" t="s">
        <v>225</v>
      </c>
      <c r="B215" s="195">
        <v>17479</v>
      </c>
      <c r="C215" s="195">
        <f>SUM(C216:C225)</f>
        <v>15035</v>
      </c>
      <c r="D215" s="195">
        <f t="shared" si="4"/>
        <v>2444</v>
      </c>
    </row>
    <row r="216" spans="1:4" s="182" customFormat="1" ht="20.25" customHeight="1">
      <c r="A216" s="192" t="s">
        <v>73</v>
      </c>
      <c r="B216" s="195">
        <v>4657</v>
      </c>
      <c r="C216" s="195">
        <v>3967</v>
      </c>
      <c r="D216" s="195">
        <f t="shared" si="4"/>
        <v>690</v>
      </c>
    </row>
    <row r="217" spans="1:4" s="182" customFormat="1" ht="20.25" customHeight="1">
      <c r="A217" s="192" t="s">
        <v>79</v>
      </c>
      <c r="B217" s="195">
        <v>298</v>
      </c>
      <c r="C217" s="195">
        <v>298</v>
      </c>
      <c r="D217" s="195">
        <f t="shared" si="4"/>
        <v>0</v>
      </c>
    </row>
    <row r="218" spans="1:4" s="182" customFormat="1" ht="20.25" customHeight="1">
      <c r="A218" s="192" t="s">
        <v>226</v>
      </c>
      <c r="B218" s="195">
        <v>242</v>
      </c>
      <c r="C218" s="195">
        <v>182</v>
      </c>
      <c r="D218" s="195">
        <f t="shared" si="4"/>
        <v>60</v>
      </c>
    </row>
    <row r="219" spans="1:4" s="182" customFormat="1" ht="20.25" customHeight="1">
      <c r="A219" s="192" t="s">
        <v>227</v>
      </c>
      <c r="B219" s="195">
        <v>1417</v>
      </c>
      <c r="C219" s="195">
        <v>1383</v>
      </c>
      <c r="D219" s="195">
        <f t="shared" si="4"/>
        <v>34</v>
      </c>
    </row>
    <row r="220" spans="1:4" s="182" customFormat="1" ht="20.25" customHeight="1">
      <c r="A220" s="192" t="s">
        <v>228</v>
      </c>
      <c r="B220" s="195">
        <v>2489</v>
      </c>
      <c r="C220" s="195">
        <v>1679</v>
      </c>
      <c r="D220" s="195">
        <f t="shared" si="4"/>
        <v>810</v>
      </c>
    </row>
    <row r="221" spans="1:4" s="182" customFormat="1" ht="20.25" customHeight="1">
      <c r="A221" s="192" t="s">
        <v>229</v>
      </c>
      <c r="B221" s="195">
        <v>500</v>
      </c>
      <c r="C221" s="195"/>
      <c r="D221" s="195">
        <f t="shared" si="4"/>
        <v>500</v>
      </c>
    </row>
    <row r="222" spans="1:4" s="182" customFormat="1" ht="20.25" customHeight="1">
      <c r="A222" s="192" t="s">
        <v>94</v>
      </c>
      <c r="B222" s="195">
        <v>491</v>
      </c>
      <c r="C222" s="195">
        <v>491</v>
      </c>
      <c r="D222" s="195">
        <f t="shared" si="4"/>
        <v>0</v>
      </c>
    </row>
    <row r="223" spans="1:4" s="182" customFormat="1" ht="20.25" customHeight="1">
      <c r="A223" s="192" t="s">
        <v>230</v>
      </c>
      <c r="B223" s="195">
        <v>6025</v>
      </c>
      <c r="C223" s="195">
        <v>6025</v>
      </c>
      <c r="D223" s="195">
        <f t="shared" si="4"/>
        <v>0</v>
      </c>
    </row>
    <row r="224" spans="1:4" s="182" customFormat="1" ht="20.25" customHeight="1">
      <c r="A224" s="192" t="s">
        <v>231</v>
      </c>
      <c r="B224" s="195">
        <v>206</v>
      </c>
      <c r="C224" s="195">
        <v>206</v>
      </c>
      <c r="D224" s="195">
        <f t="shared" si="4"/>
        <v>0</v>
      </c>
    </row>
    <row r="225" spans="1:4" s="182" customFormat="1" ht="20.25" customHeight="1">
      <c r="A225" s="192" t="s">
        <v>232</v>
      </c>
      <c r="B225" s="195">
        <v>1154</v>
      </c>
      <c r="C225" s="195">
        <v>804</v>
      </c>
      <c r="D225" s="195">
        <f t="shared" si="4"/>
        <v>350</v>
      </c>
    </row>
    <row r="226" spans="1:4" s="182" customFormat="1" ht="20.25" customHeight="1">
      <c r="A226" s="192" t="s">
        <v>233</v>
      </c>
      <c r="B226" s="195">
        <v>12611</v>
      </c>
      <c r="C226" s="195">
        <f>SUM(C227:C232)</f>
        <v>3444</v>
      </c>
      <c r="D226" s="195">
        <f t="shared" si="4"/>
        <v>9167</v>
      </c>
    </row>
    <row r="227" spans="1:4" s="182" customFormat="1" ht="20.25" customHeight="1">
      <c r="A227" s="192" t="s">
        <v>73</v>
      </c>
      <c r="B227" s="195">
        <v>1761</v>
      </c>
      <c r="C227" s="195">
        <v>1761</v>
      </c>
      <c r="D227" s="195">
        <f t="shared" si="4"/>
        <v>0</v>
      </c>
    </row>
    <row r="228" spans="1:4" s="182" customFormat="1" ht="20.25" customHeight="1">
      <c r="A228" s="192" t="s">
        <v>234</v>
      </c>
      <c r="B228" s="195">
        <v>1650</v>
      </c>
      <c r="C228" s="195"/>
      <c r="D228" s="195">
        <f t="shared" si="4"/>
        <v>1650</v>
      </c>
    </row>
    <row r="229" spans="1:4" s="182" customFormat="1" ht="20.25" customHeight="1">
      <c r="A229" s="192" t="s">
        <v>235</v>
      </c>
      <c r="B229" s="195">
        <v>382</v>
      </c>
      <c r="C229" s="195">
        <v>382</v>
      </c>
      <c r="D229" s="195">
        <f t="shared" si="4"/>
        <v>0</v>
      </c>
    </row>
    <row r="230" spans="1:4" s="182" customFormat="1" ht="20.25" customHeight="1">
      <c r="A230" s="192" t="s">
        <v>236</v>
      </c>
      <c r="B230" s="195">
        <v>7500</v>
      </c>
      <c r="C230" s="195"/>
      <c r="D230" s="195">
        <f t="shared" si="4"/>
        <v>7500</v>
      </c>
    </row>
    <row r="231" spans="1:4" s="182" customFormat="1" ht="20.25" customHeight="1">
      <c r="A231" s="192" t="s">
        <v>237</v>
      </c>
      <c r="B231" s="195">
        <v>1110</v>
      </c>
      <c r="C231" s="195">
        <v>1110</v>
      </c>
      <c r="D231" s="195">
        <f t="shared" si="4"/>
        <v>0</v>
      </c>
    </row>
    <row r="232" spans="1:4" s="182" customFormat="1" ht="20.25" customHeight="1">
      <c r="A232" s="192" t="s">
        <v>238</v>
      </c>
      <c r="B232" s="195">
        <v>208</v>
      </c>
      <c r="C232" s="195">
        <v>191</v>
      </c>
      <c r="D232" s="195">
        <f t="shared" si="4"/>
        <v>17</v>
      </c>
    </row>
    <row r="233" spans="1:4" s="182" customFormat="1" ht="20.25" customHeight="1">
      <c r="A233" s="192" t="s">
        <v>239</v>
      </c>
      <c r="B233" s="195">
        <v>49913</v>
      </c>
      <c r="C233" s="195"/>
      <c r="D233" s="195">
        <f t="shared" si="4"/>
        <v>49913</v>
      </c>
    </row>
    <row r="234" spans="1:4" s="182" customFormat="1" ht="20.25" customHeight="1">
      <c r="A234" s="192" t="s">
        <v>240</v>
      </c>
      <c r="B234" s="195">
        <v>9061</v>
      </c>
      <c r="C234" s="195"/>
      <c r="D234" s="195">
        <f t="shared" si="4"/>
        <v>9061</v>
      </c>
    </row>
    <row r="235" spans="1:4" s="182" customFormat="1" ht="20.25" customHeight="1">
      <c r="A235" s="192" t="s">
        <v>241</v>
      </c>
      <c r="B235" s="195">
        <v>852</v>
      </c>
      <c r="C235" s="195"/>
      <c r="D235" s="195">
        <f t="shared" si="4"/>
        <v>852</v>
      </c>
    </row>
    <row r="236" spans="1:4" s="182" customFormat="1" ht="20.25" customHeight="1">
      <c r="A236" s="192" t="s">
        <v>242</v>
      </c>
      <c r="B236" s="195">
        <v>40000</v>
      </c>
      <c r="C236" s="195"/>
      <c r="D236" s="195">
        <f t="shared" si="4"/>
        <v>40000</v>
      </c>
    </row>
    <row r="237" spans="1:4" s="182" customFormat="1" ht="20.25" customHeight="1">
      <c r="A237" s="192" t="s">
        <v>243</v>
      </c>
      <c r="B237" s="195">
        <v>103779</v>
      </c>
      <c r="C237" s="195">
        <f>SUM(C238:C239)</f>
        <v>101819</v>
      </c>
      <c r="D237" s="195">
        <f t="shared" si="4"/>
        <v>1960</v>
      </c>
    </row>
    <row r="238" spans="1:4" s="182" customFormat="1" ht="20.25" customHeight="1">
      <c r="A238" s="192" t="s">
        <v>244</v>
      </c>
      <c r="B238" s="195">
        <v>70548</v>
      </c>
      <c r="C238" s="195">
        <v>70548</v>
      </c>
      <c r="D238" s="195">
        <f t="shared" si="4"/>
        <v>0</v>
      </c>
    </row>
    <row r="239" spans="1:4" s="182" customFormat="1" ht="20.25" customHeight="1">
      <c r="A239" s="192" t="s">
        <v>245</v>
      </c>
      <c r="B239" s="195">
        <v>33231</v>
      </c>
      <c r="C239" s="195">
        <v>31271</v>
      </c>
      <c r="D239" s="195">
        <f t="shared" si="4"/>
        <v>1960</v>
      </c>
    </row>
    <row r="240" spans="1:4" s="182" customFormat="1" ht="20.25" customHeight="1">
      <c r="A240" s="192" t="s">
        <v>246</v>
      </c>
      <c r="B240" s="195">
        <v>5551</v>
      </c>
      <c r="C240" s="195"/>
      <c r="D240" s="195">
        <f t="shared" si="4"/>
        <v>5551</v>
      </c>
    </row>
    <row r="241" spans="1:4" s="182" customFormat="1" ht="20.25" customHeight="1">
      <c r="A241" s="192" t="s">
        <v>247</v>
      </c>
      <c r="B241" s="195">
        <v>4827</v>
      </c>
      <c r="C241" s="195"/>
      <c r="D241" s="195">
        <f t="shared" si="4"/>
        <v>4827</v>
      </c>
    </row>
    <row r="242" spans="1:4" s="182" customFormat="1" ht="20.25" customHeight="1">
      <c r="A242" s="192" t="s">
        <v>248</v>
      </c>
      <c r="B242" s="195">
        <v>724</v>
      </c>
      <c r="C242" s="195"/>
      <c r="D242" s="195">
        <f t="shared" si="4"/>
        <v>724</v>
      </c>
    </row>
    <row r="243" spans="1:4" s="182" customFormat="1" ht="20.25" customHeight="1">
      <c r="A243" s="192" t="s">
        <v>249</v>
      </c>
      <c r="B243" s="195">
        <v>30853</v>
      </c>
      <c r="C243" s="195"/>
      <c r="D243" s="195">
        <f t="shared" si="4"/>
        <v>30853</v>
      </c>
    </row>
    <row r="244" spans="1:4" s="182" customFormat="1" ht="20.25" customHeight="1">
      <c r="A244" s="192" t="s">
        <v>250</v>
      </c>
      <c r="B244" s="195">
        <v>1200</v>
      </c>
      <c r="C244" s="195"/>
      <c r="D244" s="195">
        <f t="shared" si="4"/>
        <v>1200</v>
      </c>
    </row>
    <row r="245" spans="1:4" s="182" customFormat="1" ht="20.25" customHeight="1">
      <c r="A245" s="192" t="s">
        <v>251</v>
      </c>
      <c r="B245" s="195">
        <v>60</v>
      </c>
      <c r="C245" s="195"/>
      <c r="D245" s="195">
        <f t="shared" si="4"/>
        <v>60</v>
      </c>
    </row>
    <row r="246" spans="1:4" s="182" customFormat="1" ht="20.25" customHeight="1">
      <c r="A246" s="192" t="s">
        <v>252</v>
      </c>
      <c r="B246" s="195">
        <v>10000</v>
      </c>
      <c r="C246" s="195"/>
      <c r="D246" s="195">
        <f t="shared" si="4"/>
        <v>10000</v>
      </c>
    </row>
    <row r="247" spans="1:4" s="182" customFormat="1" ht="20.25" customHeight="1">
      <c r="A247" s="192" t="s">
        <v>253</v>
      </c>
      <c r="B247" s="195">
        <v>19593</v>
      </c>
      <c r="C247" s="195"/>
      <c r="D247" s="195">
        <f t="shared" si="4"/>
        <v>19593</v>
      </c>
    </row>
    <row r="248" spans="1:4" s="182" customFormat="1" ht="20.25" customHeight="1">
      <c r="A248" s="192" t="s">
        <v>254</v>
      </c>
      <c r="B248" s="195">
        <v>4638</v>
      </c>
      <c r="C248" s="195">
        <f>SUM(C249:C252)</f>
        <v>976</v>
      </c>
      <c r="D248" s="195">
        <f t="shared" si="4"/>
        <v>3662</v>
      </c>
    </row>
    <row r="249" spans="1:4" s="182" customFormat="1" ht="20.25" customHeight="1">
      <c r="A249" s="192" t="s">
        <v>255</v>
      </c>
      <c r="B249" s="195">
        <v>650</v>
      </c>
      <c r="C249" s="195"/>
      <c r="D249" s="195">
        <f t="shared" si="4"/>
        <v>650</v>
      </c>
    </row>
    <row r="250" spans="1:4" s="182" customFormat="1" ht="20.25" customHeight="1">
      <c r="A250" s="192" t="s">
        <v>256</v>
      </c>
      <c r="B250" s="195">
        <v>976</v>
      </c>
      <c r="C250" s="195">
        <v>976</v>
      </c>
      <c r="D250" s="195">
        <f t="shared" si="4"/>
        <v>0</v>
      </c>
    </row>
    <row r="251" spans="1:4" s="182" customFormat="1" ht="20.25" customHeight="1">
      <c r="A251" s="192" t="s">
        <v>257</v>
      </c>
      <c r="B251" s="195">
        <v>2741</v>
      </c>
      <c r="C251" s="195"/>
      <c r="D251" s="195">
        <f t="shared" si="4"/>
        <v>2741</v>
      </c>
    </row>
    <row r="252" spans="1:4" s="182" customFormat="1" ht="20.25" customHeight="1">
      <c r="A252" s="192" t="s">
        <v>258</v>
      </c>
      <c r="B252" s="195">
        <v>271</v>
      </c>
      <c r="C252" s="195"/>
      <c r="D252" s="195">
        <f t="shared" si="4"/>
        <v>271</v>
      </c>
    </row>
    <row r="253" spans="1:4" s="182" customFormat="1" ht="20.25" customHeight="1">
      <c r="A253" s="192" t="s">
        <v>259</v>
      </c>
      <c r="B253" s="195">
        <v>49868</v>
      </c>
      <c r="C253" s="195">
        <f>SUM(C254:C257)</f>
        <v>1280</v>
      </c>
      <c r="D253" s="195">
        <f t="shared" si="4"/>
        <v>48588</v>
      </c>
    </row>
    <row r="254" spans="1:4" s="182" customFormat="1" ht="20.25" customHeight="1">
      <c r="A254" s="192" t="s">
        <v>260</v>
      </c>
      <c r="B254" s="195">
        <v>17530</v>
      </c>
      <c r="C254" s="195"/>
      <c r="D254" s="195">
        <f t="shared" si="4"/>
        <v>17530</v>
      </c>
    </row>
    <row r="255" spans="1:4" s="182" customFormat="1" ht="20.25" customHeight="1">
      <c r="A255" s="192" t="s">
        <v>261</v>
      </c>
      <c r="B255" s="195">
        <v>26259</v>
      </c>
      <c r="C255" s="195"/>
      <c r="D255" s="195">
        <f t="shared" si="4"/>
        <v>26259</v>
      </c>
    </row>
    <row r="256" spans="1:4" s="182" customFormat="1" ht="20.25" customHeight="1">
      <c r="A256" s="192" t="s">
        <v>262</v>
      </c>
      <c r="B256" s="195">
        <v>1785</v>
      </c>
      <c r="C256" s="195">
        <v>1280</v>
      </c>
      <c r="D256" s="195">
        <f t="shared" si="4"/>
        <v>505</v>
      </c>
    </row>
    <row r="257" spans="1:4" s="182" customFormat="1" ht="20.25" customHeight="1">
      <c r="A257" s="192" t="s">
        <v>263</v>
      </c>
      <c r="B257" s="195">
        <v>4294</v>
      </c>
      <c r="C257" s="195"/>
      <c r="D257" s="195">
        <f t="shared" si="4"/>
        <v>4294</v>
      </c>
    </row>
    <row r="258" spans="1:4" s="182" customFormat="1" ht="20.25" customHeight="1">
      <c r="A258" s="192" t="s">
        <v>264</v>
      </c>
      <c r="B258" s="195">
        <v>9896</v>
      </c>
      <c r="C258" s="195">
        <f>SUM(C259:C263)</f>
        <v>6274</v>
      </c>
      <c r="D258" s="195">
        <f t="shared" si="4"/>
        <v>3622</v>
      </c>
    </row>
    <row r="259" spans="1:4" s="182" customFormat="1" ht="20.25" customHeight="1">
      <c r="A259" s="192" t="s">
        <v>265</v>
      </c>
      <c r="B259" s="195">
        <v>2032</v>
      </c>
      <c r="C259" s="195">
        <v>1343</v>
      </c>
      <c r="D259" s="195">
        <f t="shared" si="4"/>
        <v>689</v>
      </c>
    </row>
    <row r="260" spans="1:4" s="182" customFormat="1" ht="20.25" customHeight="1">
      <c r="A260" s="192" t="s">
        <v>266</v>
      </c>
      <c r="B260" s="195">
        <v>782</v>
      </c>
      <c r="C260" s="195">
        <v>782</v>
      </c>
      <c r="D260" s="195">
        <f t="shared" si="4"/>
        <v>0</v>
      </c>
    </row>
    <row r="261" spans="1:4" s="182" customFormat="1" ht="20.25" customHeight="1">
      <c r="A261" s="192" t="s">
        <v>267</v>
      </c>
      <c r="B261" s="195">
        <v>3225</v>
      </c>
      <c r="C261" s="195">
        <v>1827</v>
      </c>
      <c r="D261" s="195">
        <f t="shared" si="4"/>
        <v>1398</v>
      </c>
    </row>
    <row r="262" spans="1:4" s="182" customFormat="1" ht="20.25" customHeight="1">
      <c r="A262" s="192" t="s">
        <v>268</v>
      </c>
      <c r="B262" s="195">
        <v>2417</v>
      </c>
      <c r="C262" s="195">
        <v>2322</v>
      </c>
      <c r="D262" s="195">
        <f t="shared" si="4"/>
        <v>95</v>
      </c>
    </row>
    <row r="263" spans="1:4" s="182" customFormat="1" ht="20.25" customHeight="1">
      <c r="A263" s="192" t="s">
        <v>269</v>
      </c>
      <c r="B263" s="195">
        <v>1440</v>
      </c>
      <c r="C263" s="195"/>
      <c r="D263" s="195">
        <f t="shared" si="4"/>
        <v>1440</v>
      </c>
    </row>
    <row r="264" spans="1:4" s="182" customFormat="1" ht="20.25" customHeight="1">
      <c r="A264" s="192" t="s">
        <v>270</v>
      </c>
      <c r="B264" s="195">
        <v>11696</v>
      </c>
      <c r="C264" s="195">
        <f>SUM(C265:C267)</f>
        <v>796</v>
      </c>
      <c r="D264" s="195">
        <f t="shared" si="4"/>
        <v>10900</v>
      </c>
    </row>
    <row r="265" spans="1:4" s="182" customFormat="1" ht="20.25" customHeight="1">
      <c r="A265" s="192" t="s">
        <v>73</v>
      </c>
      <c r="B265" s="195">
        <v>350</v>
      </c>
      <c r="C265" s="195">
        <v>350</v>
      </c>
      <c r="D265" s="195">
        <f t="shared" si="4"/>
        <v>0</v>
      </c>
    </row>
    <row r="266" spans="1:4" s="182" customFormat="1" ht="20.25" customHeight="1">
      <c r="A266" s="192" t="s">
        <v>271</v>
      </c>
      <c r="B266" s="195">
        <v>323</v>
      </c>
      <c r="C266" s="195">
        <v>165</v>
      </c>
      <c r="D266" s="195">
        <f t="shared" si="4"/>
        <v>158</v>
      </c>
    </row>
    <row r="267" spans="1:4" s="182" customFormat="1" ht="20.25" customHeight="1">
      <c r="A267" s="192" t="s">
        <v>272</v>
      </c>
      <c r="B267" s="195">
        <v>11023</v>
      </c>
      <c r="C267" s="195">
        <v>281</v>
      </c>
      <c r="D267" s="195">
        <f t="shared" si="4"/>
        <v>10742</v>
      </c>
    </row>
    <row r="268" spans="1:4" s="182" customFormat="1" ht="20.25" customHeight="1">
      <c r="A268" s="192" t="s">
        <v>273</v>
      </c>
      <c r="B268" s="195">
        <v>200</v>
      </c>
      <c r="C268" s="195"/>
      <c r="D268" s="195">
        <f t="shared" si="4"/>
        <v>200</v>
      </c>
    </row>
    <row r="269" spans="1:4" s="182" customFormat="1" ht="20.25" customHeight="1">
      <c r="A269" s="192" t="s">
        <v>274</v>
      </c>
      <c r="B269" s="195">
        <v>200</v>
      </c>
      <c r="C269" s="195"/>
      <c r="D269" s="195">
        <f t="shared" si="4"/>
        <v>200</v>
      </c>
    </row>
    <row r="270" spans="1:4" s="182" customFormat="1" ht="20.25" customHeight="1">
      <c r="A270" s="192" t="s">
        <v>275</v>
      </c>
      <c r="B270" s="195">
        <v>832</v>
      </c>
      <c r="C270" s="195">
        <f>SUM(C271:C272)</f>
        <v>296</v>
      </c>
      <c r="D270" s="195">
        <f t="shared" si="4"/>
        <v>536</v>
      </c>
    </row>
    <row r="271" spans="1:4" s="182" customFormat="1" ht="20.25" customHeight="1">
      <c r="A271" s="192" t="s">
        <v>73</v>
      </c>
      <c r="B271" s="195">
        <v>296</v>
      </c>
      <c r="C271" s="195">
        <v>296</v>
      </c>
      <c r="D271" s="195">
        <f t="shared" si="4"/>
        <v>0</v>
      </c>
    </row>
    <row r="272" spans="1:4" s="182" customFormat="1" ht="20.25" customHeight="1">
      <c r="A272" s="192" t="s">
        <v>79</v>
      </c>
      <c r="B272" s="195">
        <v>536</v>
      </c>
      <c r="C272" s="195"/>
      <c r="D272" s="195">
        <f t="shared" si="4"/>
        <v>536</v>
      </c>
    </row>
    <row r="273" spans="1:4" s="182" customFormat="1" ht="20.25" customHeight="1">
      <c r="A273" s="192" t="s">
        <v>276</v>
      </c>
      <c r="B273" s="195">
        <v>1500</v>
      </c>
      <c r="C273" s="195"/>
      <c r="D273" s="195">
        <f t="shared" si="4"/>
        <v>1500</v>
      </c>
    </row>
    <row r="274" spans="1:4" s="182" customFormat="1" ht="20.25" customHeight="1">
      <c r="A274" s="192" t="s">
        <v>277</v>
      </c>
      <c r="B274" s="195">
        <v>1500</v>
      </c>
      <c r="C274" s="195"/>
      <c r="D274" s="195">
        <f t="shared" si="4"/>
        <v>1500</v>
      </c>
    </row>
    <row r="275" spans="1:4" s="182" customFormat="1" ht="20.25" customHeight="1">
      <c r="A275" s="192" t="s">
        <v>278</v>
      </c>
      <c r="B275" s="195">
        <v>1738</v>
      </c>
      <c r="C275" s="195">
        <f>SUM(C276)</f>
        <v>1040</v>
      </c>
      <c r="D275" s="195">
        <f t="shared" si="4"/>
        <v>698</v>
      </c>
    </row>
    <row r="276" spans="1:4" s="182" customFormat="1" ht="20.25" customHeight="1">
      <c r="A276" s="192" t="s">
        <v>279</v>
      </c>
      <c r="B276" s="195">
        <v>1738</v>
      </c>
      <c r="C276" s="195">
        <v>1040</v>
      </c>
      <c r="D276" s="195">
        <f t="shared" si="4"/>
        <v>698</v>
      </c>
    </row>
    <row r="277" spans="1:4" s="182" customFormat="1" ht="20.25" customHeight="1">
      <c r="A277" s="192" t="s">
        <v>280</v>
      </c>
      <c r="B277" s="195">
        <v>2</v>
      </c>
      <c r="C277" s="195">
        <f>SUM(C278)</f>
        <v>2</v>
      </c>
      <c r="D277" s="195">
        <f aca="true" t="shared" si="5" ref="D277:D340">B277-C277</f>
        <v>0</v>
      </c>
    </row>
    <row r="278" spans="1:4" s="182" customFormat="1" ht="20.25" customHeight="1">
      <c r="A278" s="192" t="s">
        <v>281</v>
      </c>
      <c r="B278" s="195">
        <v>2</v>
      </c>
      <c r="C278" s="195">
        <v>2</v>
      </c>
      <c r="D278" s="195">
        <f t="shared" si="5"/>
        <v>0</v>
      </c>
    </row>
    <row r="279" spans="1:4" s="182" customFormat="1" ht="20.25" customHeight="1">
      <c r="A279" s="192" t="s">
        <v>282</v>
      </c>
      <c r="B279" s="195">
        <v>150</v>
      </c>
      <c r="C279" s="195"/>
      <c r="D279" s="195">
        <f t="shared" si="5"/>
        <v>150</v>
      </c>
    </row>
    <row r="280" spans="1:4" s="182" customFormat="1" ht="20.25" customHeight="1">
      <c r="A280" s="192" t="s">
        <v>283</v>
      </c>
      <c r="B280" s="195">
        <v>150</v>
      </c>
      <c r="C280" s="195"/>
      <c r="D280" s="195">
        <f t="shared" si="5"/>
        <v>150</v>
      </c>
    </row>
    <row r="281" spans="1:4" s="182" customFormat="1" ht="20.25" customHeight="1">
      <c r="A281" s="192" t="s">
        <v>284</v>
      </c>
      <c r="B281" s="195">
        <v>9434</v>
      </c>
      <c r="C281" s="195"/>
      <c r="D281" s="195">
        <f t="shared" si="5"/>
        <v>9434</v>
      </c>
    </row>
    <row r="282" spans="1:4" s="182" customFormat="1" ht="20.25" customHeight="1">
      <c r="A282" s="192" t="s">
        <v>285</v>
      </c>
      <c r="B282" s="195">
        <v>9434</v>
      </c>
      <c r="C282" s="195"/>
      <c r="D282" s="195">
        <f t="shared" si="5"/>
        <v>9434</v>
      </c>
    </row>
    <row r="283" spans="1:4" s="182" customFormat="1" ht="20.25" customHeight="1">
      <c r="A283" s="192" t="s">
        <v>286</v>
      </c>
      <c r="B283" s="195">
        <v>194268</v>
      </c>
      <c r="C283" s="195">
        <f>SUM(C284,C288,C296,C298,C305,C313,C315,C318,C324)</f>
        <v>50735</v>
      </c>
      <c r="D283" s="195">
        <f t="shared" si="5"/>
        <v>143533</v>
      </c>
    </row>
    <row r="284" spans="1:4" s="182" customFormat="1" ht="20.25" customHeight="1">
      <c r="A284" s="192" t="s">
        <v>287</v>
      </c>
      <c r="B284" s="195">
        <v>2721</v>
      </c>
      <c r="C284" s="195">
        <f>SUM(C285:C287)</f>
        <v>1980</v>
      </c>
      <c r="D284" s="195">
        <f t="shared" si="5"/>
        <v>741</v>
      </c>
    </row>
    <row r="285" spans="1:4" s="182" customFormat="1" ht="20.25" customHeight="1">
      <c r="A285" s="192" t="s">
        <v>73</v>
      </c>
      <c r="B285" s="195">
        <v>1980</v>
      </c>
      <c r="C285" s="195">
        <v>1980</v>
      </c>
      <c r="D285" s="195">
        <f t="shared" si="5"/>
        <v>0</v>
      </c>
    </row>
    <row r="286" spans="1:4" s="182" customFormat="1" ht="20.25" customHeight="1">
      <c r="A286" s="192" t="s">
        <v>79</v>
      </c>
      <c r="B286" s="195">
        <v>721</v>
      </c>
      <c r="C286" s="195"/>
      <c r="D286" s="195">
        <f t="shared" si="5"/>
        <v>721</v>
      </c>
    </row>
    <row r="287" spans="1:4" s="182" customFormat="1" ht="20.25" customHeight="1">
      <c r="A287" s="192" t="s">
        <v>288</v>
      </c>
      <c r="B287" s="195">
        <v>20</v>
      </c>
      <c r="C287" s="195"/>
      <c r="D287" s="195">
        <f t="shared" si="5"/>
        <v>20</v>
      </c>
    </row>
    <row r="288" spans="1:4" s="182" customFormat="1" ht="20.25" customHeight="1">
      <c r="A288" s="192" t="s">
        <v>289</v>
      </c>
      <c r="B288" s="195">
        <v>41906</v>
      </c>
      <c r="C288" s="195">
        <f>SUM(C289:C295)</f>
        <v>14780</v>
      </c>
      <c r="D288" s="195">
        <f t="shared" si="5"/>
        <v>27126</v>
      </c>
    </row>
    <row r="289" spans="1:4" s="182" customFormat="1" ht="20.25" customHeight="1">
      <c r="A289" s="192" t="s">
        <v>290</v>
      </c>
      <c r="B289" s="195">
        <v>12612</v>
      </c>
      <c r="C289" s="195">
        <v>12612</v>
      </c>
      <c r="D289" s="195">
        <f t="shared" si="5"/>
        <v>0</v>
      </c>
    </row>
    <row r="290" spans="1:4" s="182" customFormat="1" ht="20.25" customHeight="1">
      <c r="A290" s="192" t="s">
        <v>291</v>
      </c>
      <c r="B290" s="195">
        <v>555</v>
      </c>
      <c r="C290" s="195">
        <v>555</v>
      </c>
      <c r="D290" s="195">
        <f t="shared" si="5"/>
        <v>0</v>
      </c>
    </row>
    <row r="291" spans="1:4" s="182" customFormat="1" ht="20.25" customHeight="1">
      <c r="A291" s="192" t="s">
        <v>292</v>
      </c>
      <c r="B291" s="195">
        <v>263</v>
      </c>
      <c r="C291" s="195">
        <v>263</v>
      </c>
      <c r="D291" s="195">
        <f t="shared" si="5"/>
        <v>0</v>
      </c>
    </row>
    <row r="292" spans="1:4" s="182" customFormat="1" ht="20.25" customHeight="1">
      <c r="A292" s="192" t="s">
        <v>293</v>
      </c>
      <c r="B292" s="195">
        <v>278</v>
      </c>
      <c r="C292" s="195">
        <v>278</v>
      </c>
      <c r="D292" s="195">
        <f t="shared" si="5"/>
        <v>0</v>
      </c>
    </row>
    <row r="293" spans="1:4" s="182" customFormat="1" ht="20.25" customHeight="1">
      <c r="A293" s="192" t="s">
        <v>294</v>
      </c>
      <c r="B293" s="195">
        <v>464</v>
      </c>
      <c r="C293" s="195">
        <v>464</v>
      </c>
      <c r="D293" s="195">
        <f t="shared" si="5"/>
        <v>0</v>
      </c>
    </row>
    <row r="294" spans="1:4" s="182" customFormat="1" ht="20.25" customHeight="1">
      <c r="A294" s="192" t="s">
        <v>295</v>
      </c>
      <c r="B294" s="195">
        <v>608</v>
      </c>
      <c r="C294" s="195">
        <v>608</v>
      </c>
      <c r="D294" s="195">
        <f t="shared" si="5"/>
        <v>0</v>
      </c>
    </row>
    <row r="295" spans="1:4" s="182" customFormat="1" ht="20.25" customHeight="1">
      <c r="A295" s="192" t="s">
        <v>296</v>
      </c>
      <c r="B295" s="195">
        <v>27126</v>
      </c>
      <c r="C295" s="195"/>
      <c r="D295" s="195">
        <f t="shared" si="5"/>
        <v>27126</v>
      </c>
    </row>
    <row r="296" spans="1:4" s="182" customFormat="1" ht="20.25" customHeight="1">
      <c r="A296" s="192" t="s">
        <v>297</v>
      </c>
      <c r="B296" s="195">
        <v>2284</v>
      </c>
      <c r="C296" s="195"/>
      <c r="D296" s="195">
        <f t="shared" si="5"/>
        <v>2284</v>
      </c>
    </row>
    <row r="297" spans="1:4" s="182" customFormat="1" ht="20.25" customHeight="1">
      <c r="A297" s="192" t="s">
        <v>298</v>
      </c>
      <c r="B297" s="195">
        <v>2284</v>
      </c>
      <c r="C297" s="195"/>
      <c r="D297" s="195">
        <f t="shared" si="5"/>
        <v>2284</v>
      </c>
    </row>
    <row r="298" spans="1:4" s="182" customFormat="1" ht="20.25" customHeight="1">
      <c r="A298" s="192" t="s">
        <v>299</v>
      </c>
      <c r="B298" s="195">
        <v>29897</v>
      </c>
      <c r="C298" s="195">
        <f>SUM(C299:C304)</f>
        <v>5456</v>
      </c>
      <c r="D298" s="195">
        <f t="shared" si="5"/>
        <v>24441</v>
      </c>
    </row>
    <row r="299" spans="1:4" s="182" customFormat="1" ht="20.25" customHeight="1">
      <c r="A299" s="192" t="s">
        <v>300</v>
      </c>
      <c r="B299" s="195">
        <v>4875</v>
      </c>
      <c r="C299" s="195">
        <v>4875</v>
      </c>
      <c r="D299" s="195">
        <f t="shared" si="5"/>
        <v>0</v>
      </c>
    </row>
    <row r="300" spans="1:4" s="182" customFormat="1" ht="20.25" customHeight="1">
      <c r="A300" s="192" t="s">
        <v>301</v>
      </c>
      <c r="B300" s="195">
        <v>581</v>
      </c>
      <c r="C300" s="195">
        <v>581</v>
      </c>
      <c r="D300" s="195">
        <f t="shared" si="5"/>
        <v>0</v>
      </c>
    </row>
    <row r="301" spans="1:4" s="182" customFormat="1" ht="20.25" customHeight="1">
      <c r="A301" s="192" t="s">
        <v>302</v>
      </c>
      <c r="B301" s="195">
        <v>15731</v>
      </c>
      <c r="C301" s="195"/>
      <c r="D301" s="195">
        <f t="shared" si="5"/>
        <v>15731</v>
      </c>
    </row>
    <row r="302" spans="1:4" s="182" customFormat="1" ht="20.25" customHeight="1">
      <c r="A302" s="192" t="s">
        <v>303</v>
      </c>
      <c r="B302" s="195">
        <v>4023</v>
      </c>
      <c r="C302" s="195"/>
      <c r="D302" s="195">
        <f t="shared" si="5"/>
        <v>4023</v>
      </c>
    </row>
    <row r="303" spans="1:4" s="182" customFormat="1" ht="20.25" customHeight="1">
      <c r="A303" s="192" t="s">
        <v>304</v>
      </c>
      <c r="B303" s="195">
        <v>30</v>
      </c>
      <c r="C303" s="195"/>
      <c r="D303" s="195">
        <f t="shared" si="5"/>
        <v>30</v>
      </c>
    </row>
    <row r="304" spans="1:4" s="182" customFormat="1" ht="20.25" customHeight="1">
      <c r="A304" s="192" t="s">
        <v>305</v>
      </c>
      <c r="B304" s="195">
        <v>4657</v>
      </c>
      <c r="C304" s="195"/>
      <c r="D304" s="195">
        <f t="shared" si="5"/>
        <v>4657</v>
      </c>
    </row>
    <row r="305" spans="1:4" s="182" customFormat="1" ht="20.25" customHeight="1">
      <c r="A305" s="192" t="s">
        <v>306</v>
      </c>
      <c r="B305" s="195">
        <v>99254</v>
      </c>
      <c r="C305" s="195">
        <f>SUM(C306:C312)</f>
        <v>24994</v>
      </c>
      <c r="D305" s="195">
        <f t="shared" si="5"/>
        <v>74260</v>
      </c>
    </row>
    <row r="306" spans="1:4" s="182" customFormat="1" ht="20.25" customHeight="1">
      <c r="A306" s="192" t="s">
        <v>307</v>
      </c>
      <c r="B306" s="195">
        <v>6555</v>
      </c>
      <c r="C306" s="195">
        <v>6554</v>
      </c>
      <c r="D306" s="195">
        <f t="shared" si="5"/>
        <v>1</v>
      </c>
    </row>
    <row r="307" spans="1:4" s="182" customFormat="1" ht="20.25" customHeight="1">
      <c r="A307" s="192" t="s">
        <v>308</v>
      </c>
      <c r="B307" s="195">
        <v>18440</v>
      </c>
      <c r="C307" s="195">
        <v>18440</v>
      </c>
      <c r="D307" s="195">
        <f t="shared" si="5"/>
        <v>0</v>
      </c>
    </row>
    <row r="308" spans="1:4" s="182" customFormat="1" ht="20.25" customHeight="1">
      <c r="A308" s="192" t="s">
        <v>309</v>
      </c>
      <c r="B308" s="195">
        <v>6408</v>
      </c>
      <c r="C308" s="195"/>
      <c r="D308" s="195">
        <f t="shared" si="5"/>
        <v>6408</v>
      </c>
    </row>
    <row r="309" spans="1:4" s="182" customFormat="1" ht="20.25" customHeight="1">
      <c r="A309" s="192" t="s">
        <v>310</v>
      </c>
      <c r="B309" s="195">
        <v>21116</v>
      </c>
      <c r="C309" s="195"/>
      <c r="D309" s="195">
        <f t="shared" si="5"/>
        <v>21116</v>
      </c>
    </row>
    <row r="310" spans="1:4" s="182" customFormat="1" ht="20.25" customHeight="1">
      <c r="A310" s="192" t="s">
        <v>311</v>
      </c>
      <c r="B310" s="195">
        <v>6100</v>
      </c>
      <c r="C310" s="195"/>
      <c r="D310" s="195">
        <f t="shared" si="5"/>
        <v>6100</v>
      </c>
    </row>
    <row r="311" spans="1:4" s="182" customFormat="1" ht="20.25" customHeight="1">
      <c r="A311" s="192" t="s">
        <v>312</v>
      </c>
      <c r="B311" s="195">
        <v>572</v>
      </c>
      <c r="C311" s="195"/>
      <c r="D311" s="195">
        <f t="shared" si="5"/>
        <v>572</v>
      </c>
    </row>
    <row r="312" spans="1:4" s="182" customFormat="1" ht="20.25" customHeight="1">
      <c r="A312" s="192" t="s">
        <v>313</v>
      </c>
      <c r="B312" s="195">
        <v>40063</v>
      </c>
      <c r="C312" s="195"/>
      <c r="D312" s="195">
        <f t="shared" si="5"/>
        <v>40063</v>
      </c>
    </row>
    <row r="313" spans="1:4" s="182" customFormat="1" ht="20.25" customHeight="1">
      <c r="A313" s="192" t="s">
        <v>314</v>
      </c>
      <c r="B313" s="195">
        <v>16</v>
      </c>
      <c r="C313" s="195"/>
      <c r="D313" s="195">
        <f t="shared" si="5"/>
        <v>16</v>
      </c>
    </row>
    <row r="314" spans="1:4" s="182" customFormat="1" ht="20.25" customHeight="1">
      <c r="A314" s="192" t="s">
        <v>315</v>
      </c>
      <c r="B314" s="195">
        <v>16</v>
      </c>
      <c r="C314" s="195"/>
      <c r="D314" s="195">
        <f t="shared" si="5"/>
        <v>16</v>
      </c>
    </row>
    <row r="315" spans="1:4" s="182" customFormat="1" ht="20.25" customHeight="1">
      <c r="A315" s="192" t="s">
        <v>316</v>
      </c>
      <c r="B315" s="195">
        <v>10470</v>
      </c>
      <c r="C315" s="195">
        <f>SUM(C316:C317)</f>
        <v>569</v>
      </c>
      <c r="D315" s="195">
        <f t="shared" si="5"/>
        <v>9901</v>
      </c>
    </row>
    <row r="316" spans="1:4" s="182" customFormat="1" ht="20.25" customHeight="1">
      <c r="A316" s="192" t="s">
        <v>317</v>
      </c>
      <c r="B316" s="195">
        <v>10378</v>
      </c>
      <c r="C316" s="195">
        <v>569</v>
      </c>
      <c r="D316" s="195">
        <f t="shared" si="5"/>
        <v>9809</v>
      </c>
    </row>
    <row r="317" spans="1:4" s="182" customFormat="1" ht="20.25" customHeight="1">
      <c r="A317" s="192" t="s">
        <v>318</v>
      </c>
      <c r="B317" s="195">
        <v>92</v>
      </c>
      <c r="C317" s="195"/>
      <c r="D317" s="195">
        <f t="shared" si="5"/>
        <v>92</v>
      </c>
    </row>
    <row r="318" spans="1:4" s="182" customFormat="1" ht="20.25" customHeight="1">
      <c r="A318" s="192" t="s">
        <v>319</v>
      </c>
      <c r="B318" s="195">
        <v>6405</v>
      </c>
      <c r="C318" s="195">
        <f>SUM(C319:C323)</f>
        <v>1741</v>
      </c>
      <c r="D318" s="195">
        <f t="shared" si="5"/>
        <v>4664</v>
      </c>
    </row>
    <row r="319" spans="1:4" s="182" customFormat="1" ht="20.25" customHeight="1">
      <c r="A319" s="192" t="s">
        <v>73</v>
      </c>
      <c r="B319" s="195">
        <v>1690</v>
      </c>
      <c r="C319" s="195">
        <v>1690</v>
      </c>
      <c r="D319" s="195">
        <f t="shared" si="5"/>
        <v>0</v>
      </c>
    </row>
    <row r="320" spans="1:4" s="182" customFormat="1" ht="20.25" customHeight="1">
      <c r="A320" s="192" t="s">
        <v>320</v>
      </c>
      <c r="B320" s="195">
        <v>430</v>
      </c>
      <c r="C320" s="195"/>
      <c r="D320" s="195">
        <f t="shared" si="5"/>
        <v>430</v>
      </c>
    </row>
    <row r="321" spans="1:4" s="182" customFormat="1" ht="20.25" customHeight="1">
      <c r="A321" s="192" t="s">
        <v>321</v>
      </c>
      <c r="B321" s="195">
        <v>3185</v>
      </c>
      <c r="C321" s="195"/>
      <c r="D321" s="195">
        <f t="shared" si="5"/>
        <v>3185</v>
      </c>
    </row>
    <row r="322" spans="1:4" s="182" customFormat="1" ht="20.25" customHeight="1">
      <c r="A322" s="192" t="s">
        <v>77</v>
      </c>
      <c r="B322" s="195">
        <v>51</v>
      </c>
      <c r="C322" s="195">
        <v>51</v>
      </c>
      <c r="D322" s="195">
        <f t="shared" si="5"/>
        <v>0</v>
      </c>
    </row>
    <row r="323" spans="1:4" s="182" customFormat="1" ht="20.25" customHeight="1">
      <c r="A323" s="192" t="s">
        <v>322</v>
      </c>
      <c r="B323" s="195">
        <v>1049</v>
      </c>
      <c r="C323" s="195"/>
      <c r="D323" s="195">
        <f t="shared" si="5"/>
        <v>1049</v>
      </c>
    </row>
    <row r="324" spans="1:4" s="182" customFormat="1" ht="20.25" customHeight="1">
      <c r="A324" s="192" t="s">
        <v>323</v>
      </c>
      <c r="B324" s="195">
        <v>1315</v>
      </c>
      <c r="C324" s="195">
        <f>SUM(C325)</f>
        <v>1215</v>
      </c>
      <c r="D324" s="195">
        <f t="shared" si="5"/>
        <v>100</v>
      </c>
    </row>
    <row r="325" spans="1:4" s="182" customFormat="1" ht="20.25" customHeight="1">
      <c r="A325" s="192" t="s">
        <v>324</v>
      </c>
      <c r="B325" s="195">
        <v>1315</v>
      </c>
      <c r="C325" s="195">
        <v>1215</v>
      </c>
      <c r="D325" s="195">
        <f t="shared" si="5"/>
        <v>100</v>
      </c>
    </row>
    <row r="326" spans="1:4" s="182" customFormat="1" ht="20.25" customHeight="1">
      <c r="A326" s="192" t="s">
        <v>325</v>
      </c>
      <c r="B326" s="195">
        <v>164533</v>
      </c>
      <c r="C326" s="195">
        <f>SUM(C327,C332,C336,C339,C338,C341)</f>
        <v>15306</v>
      </c>
      <c r="D326" s="195">
        <f t="shared" si="5"/>
        <v>149227</v>
      </c>
    </row>
    <row r="327" spans="1:4" s="182" customFormat="1" ht="20.25" customHeight="1">
      <c r="A327" s="192" t="s">
        <v>326</v>
      </c>
      <c r="B327" s="195">
        <v>5461</v>
      </c>
      <c r="C327" s="195">
        <f>SUM(C328:C331)</f>
        <v>5306</v>
      </c>
      <c r="D327" s="195">
        <f t="shared" si="5"/>
        <v>155</v>
      </c>
    </row>
    <row r="328" spans="1:4" s="182" customFormat="1" ht="20.25" customHeight="1">
      <c r="A328" s="192" t="s">
        <v>73</v>
      </c>
      <c r="B328" s="195">
        <v>5306</v>
      </c>
      <c r="C328" s="195">
        <v>5306</v>
      </c>
      <c r="D328" s="195">
        <f t="shared" si="5"/>
        <v>0</v>
      </c>
    </row>
    <row r="329" spans="1:4" s="182" customFormat="1" ht="20.25" customHeight="1">
      <c r="A329" s="192" t="s">
        <v>79</v>
      </c>
      <c r="B329" s="195">
        <v>20</v>
      </c>
      <c r="C329" s="195"/>
      <c r="D329" s="195">
        <f t="shared" si="5"/>
        <v>20</v>
      </c>
    </row>
    <row r="330" spans="1:4" s="182" customFormat="1" ht="20.25" customHeight="1">
      <c r="A330" s="192" t="s">
        <v>327</v>
      </c>
      <c r="B330" s="195">
        <v>35</v>
      </c>
      <c r="C330" s="195"/>
      <c r="D330" s="195">
        <f t="shared" si="5"/>
        <v>35</v>
      </c>
    </row>
    <row r="331" spans="1:4" s="182" customFormat="1" ht="20.25" customHeight="1">
      <c r="A331" s="192" t="s">
        <v>328</v>
      </c>
      <c r="B331" s="195">
        <v>100</v>
      </c>
      <c r="C331" s="195"/>
      <c r="D331" s="195">
        <f t="shared" si="5"/>
        <v>100</v>
      </c>
    </row>
    <row r="332" spans="1:4" s="182" customFormat="1" ht="20.25" customHeight="1">
      <c r="A332" s="192" t="s">
        <v>329</v>
      </c>
      <c r="B332" s="195">
        <v>74659</v>
      </c>
      <c r="C332" s="195"/>
      <c r="D332" s="195">
        <f t="shared" si="5"/>
        <v>74659</v>
      </c>
    </row>
    <row r="333" spans="1:4" s="182" customFormat="1" ht="20.25" customHeight="1">
      <c r="A333" s="192" t="s">
        <v>330</v>
      </c>
      <c r="B333" s="195">
        <v>59322</v>
      </c>
      <c r="C333" s="195"/>
      <c r="D333" s="195">
        <f t="shared" si="5"/>
        <v>59322</v>
      </c>
    </row>
    <row r="334" spans="1:4" s="182" customFormat="1" ht="20.25" customHeight="1">
      <c r="A334" s="192" t="s">
        <v>331</v>
      </c>
      <c r="B334" s="195">
        <v>231</v>
      </c>
      <c r="C334" s="195"/>
      <c r="D334" s="195">
        <f t="shared" si="5"/>
        <v>231</v>
      </c>
    </row>
    <row r="335" spans="1:4" s="182" customFormat="1" ht="20.25" customHeight="1">
      <c r="A335" s="192" t="s">
        <v>332</v>
      </c>
      <c r="B335" s="195">
        <v>15106</v>
      </c>
      <c r="C335" s="195"/>
      <c r="D335" s="195">
        <f t="shared" si="5"/>
        <v>15106</v>
      </c>
    </row>
    <row r="336" spans="1:4" s="182" customFormat="1" ht="20.25" customHeight="1">
      <c r="A336" s="192" t="s">
        <v>333</v>
      </c>
      <c r="B336" s="195">
        <v>31100</v>
      </c>
      <c r="C336" s="195"/>
      <c r="D336" s="195">
        <f t="shared" si="5"/>
        <v>31100</v>
      </c>
    </row>
    <row r="337" spans="1:4" s="182" customFormat="1" ht="20.25" customHeight="1">
      <c r="A337" s="192" t="s">
        <v>334</v>
      </c>
      <c r="B337" s="195">
        <v>31100</v>
      </c>
      <c r="C337" s="195"/>
      <c r="D337" s="195">
        <f t="shared" si="5"/>
        <v>31100</v>
      </c>
    </row>
    <row r="338" spans="1:4" s="182" customFormat="1" ht="20.25" customHeight="1">
      <c r="A338" s="192" t="s">
        <v>335</v>
      </c>
      <c r="B338" s="195">
        <v>15751</v>
      </c>
      <c r="C338" s="195"/>
      <c r="D338" s="195">
        <f t="shared" si="5"/>
        <v>15751</v>
      </c>
    </row>
    <row r="339" spans="1:4" s="182" customFormat="1" ht="20.25" customHeight="1">
      <c r="A339" s="192" t="s">
        <v>336</v>
      </c>
      <c r="B339" s="195">
        <v>562</v>
      </c>
      <c r="C339" s="195">
        <f>SUM(C340)</f>
        <v>0</v>
      </c>
      <c r="D339" s="195">
        <f t="shared" si="5"/>
        <v>562</v>
      </c>
    </row>
    <row r="340" spans="1:4" s="182" customFormat="1" ht="20.25" customHeight="1">
      <c r="A340" s="192" t="s">
        <v>337</v>
      </c>
      <c r="B340" s="195">
        <v>562</v>
      </c>
      <c r="C340" s="195"/>
      <c r="D340" s="195">
        <f t="shared" si="5"/>
        <v>562</v>
      </c>
    </row>
    <row r="341" spans="1:4" s="182" customFormat="1" ht="20.25" customHeight="1">
      <c r="A341" s="192" t="s">
        <v>338</v>
      </c>
      <c r="B341" s="195">
        <v>37000</v>
      </c>
      <c r="C341" s="195">
        <v>10000</v>
      </c>
      <c r="D341" s="195">
        <f aca="true" t="shared" si="6" ref="D341:D404">B341-C341</f>
        <v>27000</v>
      </c>
    </row>
    <row r="342" spans="1:4" s="182" customFormat="1" ht="20.25" customHeight="1">
      <c r="A342" s="192" t="s">
        <v>339</v>
      </c>
      <c r="B342" s="195">
        <v>1335316</v>
      </c>
      <c r="C342" s="195">
        <f>SUM(C343,C351,C352,C354:C356)</f>
        <v>100671</v>
      </c>
      <c r="D342" s="195">
        <f t="shared" si="6"/>
        <v>1234645</v>
      </c>
    </row>
    <row r="343" spans="1:4" s="182" customFormat="1" ht="20.25" customHeight="1">
      <c r="A343" s="192" t="s">
        <v>340</v>
      </c>
      <c r="B343" s="195">
        <v>108857</v>
      </c>
      <c r="C343" s="195">
        <f>SUM(C344:C350)</f>
        <v>77142</v>
      </c>
      <c r="D343" s="195">
        <f t="shared" si="6"/>
        <v>31715</v>
      </c>
    </row>
    <row r="344" spans="1:4" s="182" customFormat="1" ht="20.25" customHeight="1">
      <c r="A344" s="192" t="s">
        <v>341</v>
      </c>
      <c r="B344" s="195">
        <v>6386</v>
      </c>
      <c r="C344" s="195">
        <v>6131</v>
      </c>
      <c r="D344" s="195">
        <f t="shared" si="6"/>
        <v>255</v>
      </c>
    </row>
    <row r="345" spans="1:4" s="182" customFormat="1" ht="20.25" customHeight="1">
      <c r="A345" s="192" t="s">
        <v>342</v>
      </c>
      <c r="B345" s="195">
        <v>12672</v>
      </c>
      <c r="C345" s="195">
        <v>2290</v>
      </c>
      <c r="D345" s="195">
        <f t="shared" si="6"/>
        <v>10382</v>
      </c>
    </row>
    <row r="346" spans="1:4" s="182" customFormat="1" ht="20.25" customHeight="1">
      <c r="A346" s="192" t="s">
        <v>343</v>
      </c>
      <c r="B346" s="195">
        <v>10587</v>
      </c>
      <c r="C346" s="195">
        <v>3769</v>
      </c>
      <c r="D346" s="195">
        <f t="shared" si="6"/>
        <v>6818</v>
      </c>
    </row>
    <row r="347" spans="1:4" s="182" customFormat="1" ht="20.25" customHeight="1">
      <c r="A347" s="192" t="s">
        <v>344</v>
      </c>
      <c r="B347" s="195">
        <v>30</v>
      </c>
      <c r="C347" s="195">
        <v>30</v>
      </c>
      <c r="D347" s="195">
        <f t="shared" si="6"/>
        <v>0</v>
      </c>
    </row>
    <row r="348" spans="1:4" s="182" customFormat="1" ht="20.25" customHeight="1">
      <c r="A348" s="192" t="s">
        <v>345</v>
      </c>
      <c r="B348" s="195">
        <v>3299</v>
      </c>
      <c r="C348" s="195">
        <v>2969</v>
      </c>
      <c r="D348" s="195">
        <f t="shared" si="6"/>
        <v>330</v>
      </c>
    </row>
    <row r="349" spans="1:4" s="182" customFormat="1" ht="20.25" customHeight="1">
      <c r="A349" s="192" t="s">
        <v>346</v>
      </c>
      <c r="B349" s="195">
        <v>4019</v>
      </c>
      <c r="C349" s="195">
        <v>3887</v>
      </c>
      <c r="D349" s="195">
        <f t="shared" si="6"/>
        <v>132</v>
      </c>
    </row>
    <row r="350" spans="1:4" s="182" customFormat="1" ht="20.25" customHeight="1">
      <c r="A350" s="192" t="s">
        <v>347</v>
      </c>
      <c r="B350" s="195">
        <v>71864</v>
      </c>
      <c r="C350" s="195">
        <v>58066</v>
      </c>
      <c r="D350" s="195">
        <f t="shared" si="6"/>
        <v>13798</v>
      </c>
    </row>
    <row r="351" spans="1:4" s="182" customFormat="1" ht="20.25" customHeight="1">
      <c r="A351" s="192" t="s">
        <v>348</v>
      </c>
      <c r="B351" s="195">
        <v>103222</v>
      </c>
      <c r="C351" s="195">
        <v>1304</v>
      </c>
      <c r="D351" s="195">
        <f t="shared" si="6"/>
        <v>101918</v>
      </c>
    </row>
    <row r="352" spans="1:4" s="182" customFormat="1" ht="20.25" customHeight="1">
      <c r="A352" s="192" t="s">
        <v>349</v>
      </c>
      <c r="B352" s="195">
        <v>1027258</v>
      </c>
      <c r="C352" s="195">
        <f>SUM(C353)</f>
        <v>9704</v>
      </c>
      <c r="D352" s="195">
        <f t="shared" si="6"/>
        <v>1017554</v>
      </c>
    </row>
    <row r="353" spans="1:4" s="182" customFormat="1" ht="20.25" customHeight="1">
      <c r="A353" s="192" t="s">
        <v>350</v>
      </c>
      <c r="B353" s="195">
        <v>1027258</v>
      </c>
      <c r="C353" s="195">
        <v>9704</v>
      </c>
      <c r="D353" s="195">
        <f t="shared" si="6"/>
        <v>1017554</v>
      </c>
    </row>
    <row r="354" spans="1:4" s="182" customFormat="1" ht="20.25" customHeight="1">
      <c r="A354" s="192" t="s">
        <v>351</v>
      </c>
      <c r="B354" s="195">
        <v>35291</v>
      </c>
      <c r="C354" s="195">
        <v>12521</v>
      </c>
      <c r="D354" s="195">
        <f t="shared" si="6"/>
        <v>22770</v>
      </c>
    </row>
    <row r="355" spans="1:4" s="182" customFormat="1" ht="20.25" customHeight="1">
      <c r="A355" s="192" t="s">
        <v>352</v>
      </c>
      <c r="B355" s="195">
        <v>22</v>
      </c>
      <c r="C355" s="195"/>
      <c r="D355" s="195">
        <f t="shared" si="6"/>
        <v>22</v>
      </c>
    </row>
    <row r="356" spans="1:4" s="182" customFormat="1" ht="20.25" customHeight="1">
      <c r="A356" s="192" t="s">
        <v>353</v>
      </c>
      <c r="B356" s="195">
        <v>60666</v>
      </c>
      <c r="C356" s="195"/>
      <c r="D356" s="195">
        <f t="shared" si="6"/>
        <v>60666</v>
      </c>
    </row>
    <row r="357" spans="1:4" s="182" customFormat="1" ht="20.25" customHeight="1">
      <c r="A357" s="192" t="s">
        <v>354</v>
      </c>
      <c r="B357" s="195">
        <v>303729</v>
      </c>
      <c r="C357" s="195">
        <f>SUM(C358,C373,C387,C401,C407,C413,C415,C417,C423)</f>
        <v>20858</v>
      </c>
      <c r="D357" s="195">
        <f t="shared" si="6"/>
        <v>282871</v>
      </c>
    </row>
    <row r="358" spans="1:4" s="182" customFormat="1" ht="20.25" customHeight="1">
      <c r="A358" s="192" t="s">
        <v>355</v>
      </c>
      <c r="B358" s="195">
        <v>124197</v>
      </c>
      <c r="C358" s="195">
        <f>SUM(C359:C372)</f>
        <v>13364</v>
      </c>
      <c r="D358" s="195">
        <f t="shared" si="6"/>
        <v>110833</v>
      </c>
    </row>
    <row r="359" spans="1:4" s="182" customFormat="1" ht="20.25" customHeight="1">
      <c r="A359" s="192" t="s">
        <v>341</v>
      </c>
      <c r="B359" s="195">
        <v>2215</v>
      </c>
      <c r="C359" s="195">
        <v>2215</v>
      </c>
      <c r="D359" s="195">
        <f t="shared" si="6"/>
        <v>0</v>
      </c>
    </row>
    <row r="360" spans="1:4" s="182" customFormat="1" ht="20.25" customHeight="1">
      <c r="A360" s="192" t="s">
        <v>356</v>
      </c>
      <c r="B360" s="195">
        <v>5983</v>
      </c>
      <c r="C360" s="195">
        <v>4897</v>
      </c>
      <c r="D360" s="195">
        <f t="shared" si="6"/>
        <v>1086</v>
      </c>
    </row>
    <row r="361" spans="1:4" s="182" customFormat="1" ht="20.25" customHeight="1">
      <c r="A361" s="192" t="s">
        <v>357</v>
      </c>
      <c r="B361" s="195">
        <v>65</v>
      </c>
      <c r="C361" s="195"/>
      <c r="D361" s="195">
        <f t="shared" si="6"/>
        <v>65</v>
      </c>
    </row>
    <row r="362" spans="1:4" s="182" customFormat="1" ht="20.25" customHeight="1">
      <c r="A362" s="192" t="s">
        <v>358</v>
      </c>
      <c r="B362" s="195">
        <v>1095</v>
      </c>
      <c r="C362" s="195">
        <v>293</v>
      </c>
      <c r="D362" s="195">
        <f t="shared" si="6"/>
        <v>802</v>
      </c>
    </row>
    <row r="363" spans="1:4" s="182" customFormat="1" ht="20.25" customHeight="1">
      <c r="A363" s="192" t="s">
        <v>359</v>
      </c>
      <c r="B363" s="195">
        <v>305</v>
      </c>
      <c r="C363" s="195"/>
      <c r="D363" s="195">
        <f t="shared" si="6"/>
        <v>305</v>
      </c>
    </row>
    <row r="364" spans="1:4" s="182" customFormat="1" ht="20.25" customHeight="1">
      <c r="A364" s="192" t="s">
        <v>360</v>
      </c>
      <c r="B364" s="195">
        <v>3336</v>
      </c>
      <c r="C364" s="195">
        <v>518</v>
      </c>
      <c r="D364" s="195">
        <f t="shared" si="6"/>
        <v>2818</v>
      </c>
    </row>
    <row r="365" spans="1:4" s="182" customFormat="1" ht="20.25" customHeight="1">
      <c r="A365" s="192" t="s">
        <v>361</v>
      </c>
      <c r="B365" s="195">
        <v>439</v>
      </c>
      <c r="C365" s="195">
        <v>189</v>
      </c>
      <c r="D365" s="195">
        <f t="shared" si="6"/>
        <v>250</v>
      </c>
    </row>
    <row r="366" spans="1:4" s="182" customFormat="1" ht="20.25" customHeight="1">
      <c r="A366" s="192" t="s">
        <v>362</v>
      </c>
      <c r="B366" s="195">
        <v>93</v>
      </c>
      <c r="C366" s="195">
        <v>47</v>
      </c>
      <c r="D366" s="195">
        <f t="shared" si="6"/>
        <v>46</v>
      </c>
    </row>
    <row r="367" spans="1:4" s="182" customFormat="1" ht="20.25" customHeight="1">
      <c r="A367" s="192" t="s">
        <v>363</v>
      </c>
      <c r="B367" s="195">
        <v>215</v>
      </c>
      <c r="C367" s="195">
        <v>205</v>
      </c>
      <c r="D367" s="195">
        <f t="shared" si="6"/>
        <v>10</v>
      </c>
    </row>
    <row r="368" spans="1:4" s="182" customFormat="1" ht="20.25" customHeight="1">
      <c r="A368" s="192" t="s">
        <v>364</v>
      </c>
      <c r="B368" s="195">
        <v>12</v>
      </c>
      <c r="C368" s="195"/>
      <c r="D368" s="195">
        <f t="shared" si="6"/>
        <v>12</v>
      </c>
    </row>
    <row r="369" spans="1:4" s="182" customFormat="1" ht="20.25" customHeight="1">
      <c r="A369" s="192" t="s">
        <v>365</v>
      </c>
      <c r="B369" s="195">
        <v>1753</v>
      </c>
      <c r="C369" s="195"/>
      <c r="D369" s="195">
        <f t="shared" si="6"/>
        <v>1753</v>
      </c>
    </row>
    <row r="370" spans="1:4" s="182" customFormat="1" ht="20.25" customHeight="1">
      <c r="A370" s="192" t="s">
        <v>366</v>
      </c>
      <c r="B370" s="195">
        <v>5748</v>
      </c>
      <c r="C370" s="195"/>
      <c r="D370" s="195">
        <f t="shared" si="6"/>
        <v>5748</v>
      </c>
    </row>
    <row r="371" spans="1:4" s="182" customFormat="1" ht="20.25" customHeight="1">
      <c r="A371" s="192" t="s">
        <v>367</v>
      </c>
      <c r="B371" s="195">
        <v>1523</v>
      </c>
      <c r="C371" s="195"/>
      <c r="D371" s="195">
        <f t="shared" si="6"/>
        <v>1523</v>
      </c>
    </row>
    <row r="372" spans="1:4" s="182" customFormat="1" ht="20.25" customHeight="1">
      <c r="A372" s="192" t="s">
        <v>368</v>
      </c>
      <c r="B372" s="195">
        <v>101415</v>
      </c>
      <c r="C372" s="195">
        <v>5000</v>
      </c>
      <c r="D372" s="195">
        <f t="shared" si="6"/>
        <v>96415</v>
      </c>
    </row>
    <row r="373" spans="1:4" s="182" customFormat="1" ht="20.25" customHeight="1">
      <c r="A373" s="192" t="s">
        <v>369</v>
      </c>
      <c r="B373" s="195">
        <v>57377</v>
      </c>
      <c r="C373" s="195">
        <f>SUM(C374:C386)</f>
        <v>2194</v>
      </c>
      <c r="D373" s="195">
        <f t="shared" si="6"/>
        <v>55183</v>
      </c>
    </row>
    <row r="374" spans="1:4" s="182" customFormat="1" ht="20.25" customHeight="1">
      <c r="A374" s="192" t="s">
        <v>341</v>
      </c>
      <c r="B374" s="195">
        <v>940</v>
      </c>
      <c r="C374" s="195">
        <v>940</v>
      </c>
      <c r="D374" s="195">
        <f t="shared" si="6"/>
        <v>0</v>
      </c>
    </row>
    <row r="375" spans="1:4" s="182" customFormat="1" ht="20.25" customHeight="1">
      <c r="A375" s="192" t="s">
        <v>370</v>
      </c>
      <c r="B375" s="195">
        <v>1255</v>
      </c>
      <c r="C375" s="195">
        <v>1254</v>
      </c>
      <c r="D375" s="195">
        <f t="shared" si="6"/>
        <v>1</v>
      </c>
    </row>
    <row r="376" spans="1:4" s="182" customFormat="1" ht="20.25" customHeight="1">
      <c r="A376" s="192" t="s">
        <v>371</v>
      </c>
      <c r="B376" s="195">
        <v>1240</v>
      </c>
      <c r="C376" s="195"/>
      <c r="D376" s="195">
        <f t="shared" si="6"/>
        <v>1240</v>
      </c>
    </row>
    <row r="377" spans="1:4" s="182" customFormat="1" ht="20.25" customHeight="1">
      <c r="A377" s="192" t="s">
        <v>372</v>
      </c>
      <c r="B377" s="195">
        <v>37</v>
      </c>
      <c r="C377" s="195"/>
      <c r="D377" s="195">
        <f t="shared" si="6"/>
        <v>37</v>
      </c>
    </row>
    <row r="378" spans="1:4" s="182" customFormat="1" ht="20.25" customHeight="1">
      <c r="A378" s="192" t="s">
        <v>373</v>
      </c>
      <c r="B378" s="195">
        <v>25</v>
      </c>
      <c r="C378" s="195"/>
      <c r="D378" s="195">
        <f t="shared" si="6"/>
        <v>25</v>
      </c>
    </row>
    <row r="379" spans="1:4" s="182" customFormat="1" ht="20.25" customHeight="1">
      <c r="A379" s="192" t="s">
        <v>374</v>
      </c>
      <c r="B379" s="195">
        <v>40</v>
      </c>
      <c r="C379" s="195"/>
      <c r="D379" s="195">
        <f t="shared" si="6"/>
        <v>40</v>
      </c>
    </row>
    <row r="380" spans="1:4" s="182" customFormat="1" ht="20.25" customHeight="1">
      <c r="A380" s="192" t="s">
        <v>375</v>
      </c>
      <c r="B380" s="195">
        <v>243</v>
      </c>
      <c r="C380" s="195"/>
      <c r="D380" s="195">
        <f t="shared" si="6"/>
        <v>243</v>
      </c>
    </row>
    <row r="381" spans="1:4" s="182" customFormat="1" ht="20.25" customHeight="1">
      <c r="A381" s="192" t="s">
        <v>376</v>
      </c>
      <c r="B381" s="195">
        <v>70</v>
      </c>
      <c r="C381" s="195"/>
      <c r="D381" s="195">
        <f t="shared" si="6"/>
        <v>70</v>
      </c>
    </row>
    <row r="382" spans="1:4" s="182" customFormat="1" ht="20.25" customHeight="1">
      <c r="A382" s="192" t="s">
        <v>377</v>
      </c>
      <c r="B382" s="195">
        <v>1721</v>
      </c>
      <c r="C382" s="195"/>
      <c r="D382" s="195">
        <f t="shared" si="6"/>
        <v>1721</v>
      </c>
    </row>
    <row r="383" spans="1:4" s="182" customFormat="1" ht="20.25" customHeight="1">
      <c r="A383" s="192" t="s">
        <v>378</v>
      </c>
      <c r="B383" s="195">
        <v>118</v>
      </c>
      <c r="C383" s="195"/>
      <c r="D383" s="195">
        <f t="shared" si="6"/>
        <v>118</v>
      </c>
    </row>
    <row r="384" spans="1:4" s="182" customFormat="1" ht="20.25" customHeight="1">
      <c r="A384" s="192" t="s">
        <v>379</v>
      </c>
      <c r="B384" s="195">
        <v>1782</v>
      </c>
      <c r="C384" s="195"/>
      <c r="D384" s="195">
        <f t="shared" si="6"/>
        <v>1782</v>
      </c>
    </row>
    <row r="385" spans="1:4" s="182" customFormat="1" ht="20.25" customHeight="1">
      <c r="A385" s="192" t="s">
        <v>380</v>
      </c>
      <c r="B385" s="195">
        <v>3</v>
      </c>
      <c r="C385" s="195"/>
      <c r="D385" s="195">
        <f t="shared" si="6"/>
        <v>3</v>
      </c>
    </row>
    <row r="386" spans="1:4" s="182" customFormat="1" ht="20.25" customHeight="1">
      <c r="A386" s="192" t="s">
        <v>381</v>
      </c>
      <c r="B386" s="195">
        <v>49903</v>
      </c>
      <c r="C386" s="195"/>
      <c r="D386" s="195">
        <f t="shared" si="6"/>
        <v>49903</v>
      </c>
    </row>
    <row r="387" spans="1:4" s="182" customFormat="1" ht="20.25" customHeight="1">
      <c r="A387" s="192" t="s">
        <v>382</v>
      </c>
      <c r="B387" s="195">
        <v>60546</v>
      </c>
      <c r="C387" s="195">
        <f>SUM(C388:C400)</f>
        <v>4233</v>
      </c>
      <c r="D387" s="195">
        <f t="shared" si="6"/>
        <v>56313</v>
      </c>
    </row>
    <row r="388" spans="1:4" s="182" customFormat="1" ht="20.25" customHeight="1">
      <c r="A388" s="192" t="s">
        <v>341</v>
      </c>
      <c r="B388" s="195">
        <v>2207</v>
      </c>
      <c r="C388" s="195">
        <v>2207</v>
      </c>
      <c r="D388" s="195">
        <f t="shared" si="6"/>
        <v>0</v>
      </c>
    </row>
    <row r="389" spans="1:4" s="182" customFormat="1" ht="20.25" customHeight="1">
      <c r="A389" s="192" t="s">
        <v>383</v>
      </c>
      <c r="B389" s="195">
        <v>115</v>
      </c>
      <c r="C389" s="195">
        <v>115</v>
      </c>
      <c r="D389" s="195">
        <f t="shared" si="6"/>
        <v>0</v>
      </c>
    </row>
    <row r="390" spans="1:4" s="182" customFormat="1" ht="20.25" customHeight="1">
      <c r="A390" s="192" t="s">
        <v>384</v>
      </c>
      <c r="B390" s="195">
        <v>430</v>
      </c>
      <c r="C390" s="195"/>
      <c r="D390" s="195">
        <f t="shared" si="6"/>
        <v>430</v>
      </c>
    </row>
    <row r="391" spans="1:4" s="182" customFormat="1" ht="20.25" customHeight="1">
      <c r="A391" s="192" t="s">
        <v>385</v>
      </c>
      <c r="B391" s="195">
        <v>9188</v>
      </c>
      <c r="C391" s="195">
        <v>1911</v>
      </c>
      <c r="D391" s="195">
        <f t="shared" si="6"/>
        <v>7277</v>
      </c>
    </row>
    <row r="392" spans="1:4" s="182" customFormat="1" ht="20.25" customHeight="1">
      <c r="A392" s="192" t="s">
        <v>386</v>
      </c>
      <c r="B392" s="195">
        <v>130</v>
      </c>
      <c r="C392" s="195"/>
      <c r="D392" s="195">
        <f t="shared" si="6"/>
        <v>130</v>
      </c>
    </row>
    <row r="393" spans="1:4" s="182" customFormat="1" ht="20.25" customHeight="1">
      <c r="A393" s="192" t="s">
        <v>387</v>
      </c>
      <c r="B393" s="195">
        <v>290</v>
      </c>
      <c r="C393" s="195"/>
      <c r="D393" s="195">
        <f t="shared" si="6"/>
        <v>290</v>
      </c>
    </row>
    <row r="394" spans="1:4" s="182" customFormat="1" ht="20.25" customHeight="1">
      <c r="A394" s="192" t="s">
        <v>388</v>
      </c>
      <c r="B394" s="195">
        <v>776</v>
      </c>
      <c r="C394" s="195"/>
      <c r="D394" s="195">
        <f t="shared" si="6"/>
        <v>776</v>
      </c>
    </row>
    <row r="395" spans="1:4" s="182" customFormat="1" ht="20.25" customHeight="1">
      <c r="A395" s="192" t="s">
        <v>389</v>
      </c>
      <c r="B395" s="195">
        <v>635</v>
      </c>
      <c r="C395" s="195"/>
      <c r="D395" s="195">
        <f t="shared" si="6"/>
        <v>635</v>
      </c>
    </row>
    <row r="396" spans="1:4" s="182" customFormat="1" ht="20.25" customHeight="1">
      <c r="A396" s="192" t="s">
        <v>390</v>
      </c>
      <c r="B396" s="195">
        <v>274</v>
      </c>
      <c r="C396" s="195"/>
      <c r="D396" s="195">
        <f t="shared" si="6"/>
        <v>274</v>
      </c>
    </row>
    <row r="397" spans="1:4" s="182" customFormat="1" ht="20.25" customHeight="1">
      <c r="A397" s="192" t="s">
        <v>391</v>
      </c>
      <c r="B397" s="195">
        <v>2554</v>
      </c>
      <c r="C397" s="195"/>
      <c r="D397" s="195">
        <f t="shared" si="6"/>
        <v>2554</v>
      </c>
    </row>
    <row r="398" spans="1:4" s="182" customFormat="1" ht="20.25" customHeight="1">
      <c r="A398" s="192" t="s">
        <v>392</v>
      </c>
      <c r="B398" s="195">
        <v>638</v>
      </c>
      <c r="C398" s="195"/>
      <c r="D398" s="195">
        <f t="shared" si="6"/>
        <v>638</v>
      </c>
    </row>
    <row r="399" spans="1:4" s="182" customFormat="1" ht="20.25" customHeight="1">
      <c r="A399" s="192" t="s">
        <v>393</v>
      </c>
      <c r="B399" s="195">
        <v>1430</v>
      </c>
      <c r="C399" s="195"/>
      <c r="D399" s="195">
        <f t="shared" si="6"/>
        <v>1430</v>
      </c>
    </row>
    <row r="400" spans="1:4" s="182" customFormat="1" ht="20.25" customHeight="1">
      <c r="A400" s="192" t="s">
        <v>394</v>
      </c>
      <c r="B400" s="195">
        <v>41879</v>
      </c>
      <c r="C400" s="195"/>
      <c r="D400" s="195">
        <f t="shared" si="6"/>
        <v>41879</v>
      </c>
    </row>
    <row r="401" spans="1:4" s="182" customFormat="1" ht="20.25" customHeight="1">
      <c r="A401" s="192" t="s">
        <v>395</v>
      </c>
      <c r="B401" s="195">
        <v>2443</v>
      </c>
      <c r="C401" s="195">
        <f>SUM(C402:C406)</f>
        <v>627</v>
      </c>
      <c r="D401" s="195">
        <f t="shared" si="6"/>
        <v>1816</v>
      </c>
    </row>
    <row r="402" spans="1:4" s="182" customFormat="1" ht="20.25" customHeight="1">
      <c r="A402" s="192" t="s">
        <v>341</v>
      </c>
      <c r="B402" s="195">
        <v>628</v>
      </c>
      <c r="C402" s="195">
        <v>627</v>
      </c>
      <c r="D402" s="195">
        <f t="shared" si="6"/>
        <v>1</v>
      </c>
    </row>
    <row r="403" spans="1:4" s="182" customFormat="1" ht="20.25" customHeight="1">
      <c r="A403" s="192" t="s">
        <v>342</v>
      </c>
      <c r="B403" s="195">
        <v>20</v>
      </c>
      <c r="C403" s="195"/>
      <c r="D403" s="195">
        <f t="shared" si="6"/>
        <v>20</v>
      </c>
    </row>
    <row r="404" spans="1:4" s="182" customFormat="1" ht="20.25" customHeight="1">
      <c r="A404" s="192" t="s">
        <v>396</v>
      </c>
      <c r="B404" s="195">
        <v>20</v>
      </c>
      <c r="C404" s="195"/>
      <c r="D404" s="195">
        <f t="shared" si="6"/>
        <v>20</v>
      </c>
    </row>
    <row r="405" spans="1:4" s="182" customFormat="1" ht="20.25" customHeight="1">
      <c r="A405" s="192" t="s">
        <v>397</v>
      </c>
      <c r="B405" s="195">
        <v>15</v>
      </c>
      <c r="C405" s="195"/>
      <c r="D405" s="195">
        <f aca="true" t="shared" si="7" ref="D405:D468">B405-C405</f>
        <v>15</v>
      </c>
    </row>
    <row r="406" spans="1:4" s="182" customFormat="1" ht="20.25" customHeight="1">
      <c r="A406" s="192" t="s">
        <v>398</v>
      </c>
      <c r="B406" s="195">
        <v>1760</v>
      </c>
      <c r="C406" s="195"/>
      <c r="D406" s="195">
        <f t="shared" si="7"/>
        <v>1760</v>
      </c>
    </row>
    <row r="407" spans="1:4" s="182" customFormat="1" ht="20.25" customHeight="1">
      <c r="A407" s="192" t="s">
        <v>399</v>
      </c>
      <c r="B407" s="195">
        <v>37419</v>
      </c>
      <c r="C407" s="195">
        <f>SUM(C408:C412)</f>
        <v>440</v>
      </c>
      <c r="D407" s="195">
        <f t="shared" si="7"/>
        <v>36979</v>
      </c>
    </row>
    <row r="408" spans="1:4" s="182" customFormat="1" ht="20.25" customHeight="1">
      <c r="A408" s="192" t="s">
        <v>341</v>
      </c>
      <c r="B408" s="195">
        <v>440</v>
      </c>
      <c r="C408" s="195">
        <v>440</v>
      </c>
      <c r="D408" s="195">
        <f t="shared" si="7"/>
        <v>0</v>
      </c>
    </row>
    <row r="409" spans="1:4" s="182" customFormat="1" ht="20.25" customHeight="1">
      <c r="A409" s="192" t="s">
        <v>342</v>
      </c>
      <c r="B409" s="195">
        <v>465</v>
      </c>
      <c r="C409" s="195"/>
      <c r="D409" s="195">
        <f t="shared" si="7"/>
        <v>465</v>
      </c>
    </row>
    <row r="410" spans="1:4" s="182" customFormat="1" ht="20.25" customHeight="1">
      <c r="A410" s="192" t="s">
        <v>400</v>
      </c>
      <c r="B410" s="195">
        <v>35546</v>
      </c>
      <c r="C410" s="195"/>
      <c r="D410" s="195">
        <f t="shared" si="7"/>
        <v>35546</v>
      </c>
    </row>
    <row r="411" spans="1:4" s="182" customFormat="1" ht="20.25" customHeight="1">
      <c r="A411" s="192" t="s">
        <v>401</v>
      </c>
      <c r="B411" s="195">
        <v>800</v>
      </c>
      <c r="C411" s="195"/>
      <c r="D411" s="195">
        <f t="shared" si="7"/>
        <v>800</v>
      </c>
    </row>
    <row r="412" spans="1:4" s="182" customFormat="1" ht="20.25" customHeight="1">
      <c r="A412" s="192" t="s">
        <v>402</v>
      </c>
      <c r="B412" s="195">
        <v>168</v>
      </c>
      <c r="C412" s="195"/>
      <c r="D412" s="195">
        <f t="shared" si="7"/>
        <v>168</v>
      </c>
    </row>
    <row r="413" spans="1:4" s="182" customFormat="1" ht="20.25" customHeight="1">
      <c r="A413" s="192" t="s">
        <v>403</v>
      </c>
      <c r="B413" s="195">
        <v>169</v>
      </c>
      <c r="C413" s="195"/>
      <c r="D413" s="195">
        <f t="shared" si="7"/>
        <v>169</v>
      </c>
    </row>
    <row r="414" spans="1:4" s="182" customFormat="1" ht="20.25" customHeight="1">
      <c r="A414" s="192" t="s">
        <v>404</v>
      </c>
      <c r="B414" s="195">
        <v>169</v>
      </c>
      <c r="C414" s="195"/>
      <c r="D414" s="195">
        <f t="shared" si="7"/>
        <v>169</v>
      </c>
    </row>
    <row r="415" spans="1:4" s="182" customFormat="1" ht="20.25" customHeight="1">
      <c r="A415" s="192" t="s">
        <v>405</v>
      </c>
      <c r="B415" s="195">
        <v>5000</v>
      </c>
      <c r="C415" s="195"/>
      <c r="D415" s="195">
        <f t="shared" si="7"/>
        <v>5000</v>
      </c>
    </row>
    <row r="416" spans="1:4" s="182" customFormat="1" ht="20.25" customHeight="1">
      <c r="A416" s="192" t="s">
        <v>406</v>
      </c>
      <c r="B416" s="195">
        <v>5000</v>
      </c>
      <c r="C416" s="195"/>
      <c r="D416" s="195">
        <f t="shared" si="7"/>
        <v>5000</v>
      </c>
    </row>
    <row r="417" spans="1:4" s="182" customFormat="1" ht="20.25" customHeight="1">
      <c r="A417" s="192" t="s">
        <v>407</v>
      </c>
      <c r="B417" s="195">
        <v>10628</v>
      </c>
      <c r="C417" s="195"/>
      <c r="D417" s="195">
        <f t="shared" si="7"/>
        <v>10628</v>
      </c>
    </row>
    <row r="418" spans="1:4" s="182" customFormat="1" ht="20.25" customHeight="1">
      <c r="A418" s="192" t="s">
        <v>408</v>
      </c>
      <c r="B418" s="195">
        <v>450</v>
      </c>
      <c r="C418" s="195"/>
      <c r="D418" s="195">
        <f t="shared" si="7"/>
        <v>450</v>
      </c>
    </row>
    <row r="419" spans="1:4" s="182" customFormat="1" ht="20.25" customHeight="1">
      <c r="A419" s="192" t="s">
        <v>409</v>
      </c>
      <c r="B419" s="195">
        <v>130</v>
      </c>
      <c r="C419" s="195"/>
      <c r="D419" s="195">
        <f t="shared" si="7"/>
        <v>130</v>
      </c>
    </row>
    <row r="420" spans="1:4" s="182" customFormat="1" ht="20.25" customHeight="1">
      <c r="A420" s="192" t="s">
        <v>410</v>
      </c>
      <c r="B420" s="195">
        <v>2110</v>
      </c>
      <c r="C420" s="195"/>
      <c r="D420" s="195">
        <f t="shared" si="7"/>
        <v>2110</v>
      </c>
    </row>
    <row r="421" spans="1:4" s="182" customFormat="1" ht="20.25" customHeight="1">
      <c r="A421" s="192" t="s">
        <v>411</v>
      </c>
      <c r="B421" s="195">
        <v>2300</v>
      </c>
      <c r="C421" s="195"/>
      <c r="D421" s="195">
        <f t="shared" si="7"/>
        <v>2300</v>
      </c>
    </row>
    <row r="422" spans="1:4" s="182" customFormat="1" ht="20.25" customHeight="1">
      <c r="A422" s="192" t="s">
        <v>412</v>
      </c>
      <c r="B422" s="195">
        <v>5638</v>
      </c>
      <c r="C422" s="195"/>
      <c r="D422" s="195">
        <f t="shared" si="7"/>
        <v>5638</v>
      </c>
    </row>
    <row r="423" spans="1:4" s="182" customFormat="1" ht="20.25" customHeight="1">
      <c r="A423" s="192" t="s">
        <v>413</v>
      </c>
      <c r="B423" s="195">
        <v>5950</v>
      </c>
      <c r="C423" s="195"/>
      <c r="D423" s="195">
        <f t="shared" si="7"/>
        <v>5950</v>
      </c>
    </row>
    <row r="424" spans="1:4" s="182" customFormat="1" ht="20.25" customHeight="1">
      <c r="A424" s="192" t="s">
        <v>414</v>
      </c>
      <c r="B424" s="195">
        <v>5950</v>
      </c>
      <c r="C424" s="195"/>
      <c r="D424" s="195">
        <f t="shared" si="7"/>
        <v>5950</v>
      </c>
    </row>
    <row r="425" spans="1:4" s="182" customFormat="1" ht="20.25" customHeight="1">
      <c r="A425" s="192" t="s">
        <v>415</v>
      </c>
      <c r="B425" s="195">
        <v>229738</v>
      </c>
      <c r="C425" s="195">
        <f>SUM(C426,C433,C435,C438,C440,C442)</f>
        <v>8624</v>
      </c>
      <c r="D425" s="195">
        <f t="shared" si="7"/>
        <v>221114</v>
      </c>
    </row>
    <row r="426" spans="1:4" s="182" customFormat="1" ht="20.25" customHeight="1">
      <c r="A426" s="192" t="s">
        <v>416</v>
      </c>
      <c r="B426" s="195">
        <v>42608</v>
      </c>
      <c r="C426" s="195">
        <f>SUM(C427:C432)</f>
        <v>8624</v>
      </c>
      <c r="D426" s="195">
        <f t="shared" si="7"/>
        <v>33984</v>
      </c>
    </row>
    <row r="427" spans="1:4" s="182" customFormat="1" ht="20.25" customHeight="1">
      <c r="A427" s="192" t="s">
        <v>341</v>
      </c>
      <c r="B427" s="195">
        <v>1259</v>
      </c>
      <c r="C427" s="195">
        <v>1259</v>
      </c>
      <c r="D427" s="195">
        <f t="shared" si="7"/>
        <v>0</v>
      </c>
    </row>
    <row r="428" spans="1:4" s="182" customFormat="1" ht="20.25" customHeight="1">
      <c r="A428" s="192" t="s">
        <v>342</v>
      </c>
      <c r="B428" s="195">
        <v>100</v>
      </c>
      <c r="C428" s="195"/>
      <c r="D428" s="195">
        <f t="shared" si="7"/>
        <v>100</v>
      </c>
    </row>
    <row r="429" spans="1:4" s="182" customFormat="1" ht="20.25" customHeight="1">
      <c r="A429" s="192" t="s">
        <v>417</v>
      </c>
      <c r="B429" s="195">
        <v>1299</v>
      </c>
      <c r="C429" s="195">
        <v>126</v>
      </c>
      <c r="D429" s="195">
        <f t="shared" si="7"/>
        <v>1173</v>
      </c>
    </row>
    <row r="430" spans="1:4" s="182" customFormat="1" ht="20.25" customHeight="1">
      <c r="A430" s="192" t="s">
        <v>418</v>
      </c>
      <c r="B430" s="195">
        <v>25</v>
      </c>
      <c r="C430" s="195"/>
      <c r="D430" s="195">
        <f t="shared" si="7"/>
        <v>25</v>
      </c>
    </row>
    <row r="431" spans="1:4" s="182" customFormat="1" ht="20.25" customHeight="1">
      <c r="A431" s="192" t="s">
        <v>419</v>
      </c>
      <c r="B431" s="195">
        <v>260</v>
      </c>
      <c r="C431" s="195">
        <v>259</v>
      </c>
      <c r="D431" s="195">
        <f t="shared" si="7"/>
        <v>1</v>
      </c>
    </row>
    <row r="432" spans="1:4" s="182" customFormat="1" ht="20.25" customHeight="1">
      <c r="A432" s="192" t="s">
        <v>420</v>
      </c>
      <c r="B432" s="195">
        <v>39665</v>
      </c>
      <c r="C432" s="195">
        <v>6980</v>
      </c>
      <c r="D432" s="195">
        <f t="shared" si="7"/>
        <v>32685</v>
      </c>
    </row>
    <row r="433" spans="1:4" s="182" customFormat="1" ht="20.25" customHeight="1">
      <c r="A433" s="192" t="s">
        <v>421</v>
      </c>
      <c r="B433" s="195">
        <v>26000</v>
      </c>
      <c r="C433" s="195"/>
      <c r="D433" s="195">
        <f t="shared" si="7"/>
        <v>26000</v>
      </c>
    </row>
    <row r="434" spans="1:4" s="182" customFormat="1" ht="20.25" customHeight="1">
      <c r="A434" s="192" t="s">
        <v>422</v>
      </c>
      <c r="B434" s="195">
        <v>26000</v>
      </c>
      <c r="C434" s="195"/>
      <c r="D434" s="195">
        <f t="shared" si="7"/>
        <v>26000</v>
      </c>
    </row>
    <row r="435" spans="1:4" s="182" customFormat="1" ht="20.25" customHeight="1">
      <c r="A435" s="192" t="s">
        <v>423</v>
      </c>
      <c r="B435" s="195">
        <v>2546</v>
      </c>
      <c r="C435" s="195"/>
      <c r="D435" s="195">
        <f t="shared" si="7"/>
        <v>2546</v>
      </c>
    </row>
    <row r="436" spans="1:4" s="182" customFormat="1" ht="20.25" customHeight="1">
      <c r="A436" s="192" t="s">
        <v>424</v>
      </c>
      <c r="B436" s="195">
        <v>2480</v>
      </c>
      <c r="C436" s="195"/>
      <c r="D436" s="195">
        <f t="shared" si="7"/>
        <v>2480</v>
      </c>
    </row>
    <row r="437" spans="1:4" s="182" customFormat="1" ht="20.25" customHeight="1">
      <c r="A437" s="192" t="s">
        <v>425</v>
      </c>
      <c r="B437" s="195">
        <v>66</v>
      </c>
      <c r="C437" s="195"/>
      <c r="D437" s="195">
        <f t="shared" si="7"/>
        <v>66</v>
      </c>
    </row>
    <row r="438" spans="1:4" s="182" customFormat="1" ht="20.25" customHeight="1">
      <c r="A438" s="192" t="s">
        <v>426</v>
      </c>
      <c r="B438" s="195">
        <v>889</v>
      </c>
      <c r="C438" s="195"/>
      <c r="D438" s="195">
        <f t="shared" si="7"/>
        <v>889</v>
      </c>
    </row>
    <row r="439" spans="1:4" s="182" customFormat="1" ht="20.25" customHeight="1">
      <c r="A439" s="192" t="s">
        <v>427</v>
      </c>
      <c r="B439" s="195">
        <v>889</v>
      </c>
      <c r="C439" s="195"/>
      <c r="D439" s="195">
        <f t="shared" si="7"/>
        <v>889</v>
      </c>
    </row>
    <row r="440" spans="1:4" s="182" customFormat="1" ht="20.25" customHeight="1">
      <c r="A440" s="192" t="s">
        <v>428</v>
      </c>
      <c r="B440" s="195">
        <v>12113</v>
      </c>
      <c r="C440" s="195"/>
      <c r="D440" s="195">
        <f t="shared" si="7"/>
        <v>12113</v>
      </c>
    </row>
    <row r="441" spans="1:4" s="182" customFormat="1" ht="20.25" customHeight="1">
      <c r="A441" s="192" t="s">
        <v>429</v>
      </c>
      <c r="B441" s="195">
        <v>12113</v>
      </c>
      <c r="C441" s="195"/>
      <c r="D441" s="195">
        <f t="shared" si="7"/>
        <v>12113</v>
      </c>
    </row>
    <row r="442" spans="1:4" s="182" customFormat="1" ht="20.25" customHeight="1">
      <c r="A442" s="192" t="s">
        <v>430</v>
      </c>
      <c r="B442" s="195">
        <v>145582</v>
      </c>
      <c r="C442" s="195"/>
      <c r="D442" s="195">
        <f t="shared" si="7"/>
        <v>145582</v>
      </c>
    </row>
    <row r="443" spans="1:4" s="182" customFormat="1" ht="20.25" customHeight="1">
      <c r="A443" s="192" t="s">
        <v>431</v>
      </c>
      <c r="B443" s="195">
        <v>135582</v>
      </c>
      <c r="C443" s="195"/>
      <c r="D443" s="195">
        <f t="shared" si="7"/>
        <v>135582</v>
      </c>
    </row>
    <row r="444" spans="1:4" s="182" customFormat="1" ht="20.25" customHeight="1">
      <c r="A444" s="192" t="s">
        <v>432</v>
      </c>
      <c r="B444" s="195">
        <v>10000</v>
      </c>
      <c r="C444" s="195"/>
      <c r="D444" s="195">
        <f t="shared" si="7"/>
        <v>10000</v>
      </c>
    </row>
    <row r="445" spans="1:4" s="182" customFormat="1" ht="20.25" customHeight="1">
      <c r="A445" s="192" t="s">
        <v>433</v>
      </c>
      <c r="B445" s="195">
        <v>908496</v>
      </c>
      <c r="C445" s="195">
        <f>SUM(C446,C448,C451,C453,C460,C466,C468,C472)</f>
        <v>7895</v>
      </c>
      <c r="D445" s="195">
        <f t="shared" si="7"/>
        <v>900601</v>
      </c>
    </row>
    <row r="446" spans="1:4" s="182" customFormat="1" ht="20.25" customHeight="1">
      <c r="A446" s="192" t="s">
        <v>434</v>
      </c>
      <c r="B446" s="195">
        <v>13320</v>
      </c>
      <c r="C446" s="195"/>
      <c r="D446" s="195">
        <f t="shared" si="7"/>
        <v>13320</v>
      </c>
    </row>
    <row r="447" spans="1:4" s="182" customFormat="1" ht="20.25" customHeight="1">
      <c r="A447" s="192" t="s">
        <v>435</v>
      </c>
      <c r="B447" s="195">
        <v>13320</v>
      </c>
      <c r="C447" s="195"/>
      <c r="D447" s="195">
        <f t="shared" si="7"/>
        <v>13320</v>
      </c>
    </row>
    <row r="448" spans="1:4" s="182" customFormat="1" ht="20.25" customHeight="1">
      <c r="A448" s="192" t="s">
        <v>436</v>
      </c>
      <c r="B448" s="195">
        <v>120692</v>
      </c>
      <c r="C448" s="195">
        <f>SUM(C449:C450)</f>
        <v>152</v>
      </c>
      <c r="D448" s="195">
        <f t="shared" si="7"/>
        <v>120540</v>
      </c>
    </row>
    <row r="449" spans="1:4" s="182" customFormat="1" ht="20.25" customHeight="1">
      <c r="A449" s="192" t="s">
        <v>341</v>
      </c>
      <c r="B449" s="195">
        <v>152</v>
      </c>
      <c r="C449" s="195">
        <v>152</v>
      </c>
      <c r="D449" s="195">
        <f t="shared" si="7"/>
        <v>0</v>
      </c>
    </row>
    <row r="450" spans="1:4" s="182" customFormat="1" ht="20.25" customHeight="1">
      <c r="A450" s="192" t="s">
        <v>437</v>
      </c>
      <c r="B450" s="195">
        <v>120540</v>
      </c>
      <c r="C450" s="195"/>
      <c r="D450" s="195">
        <f t="shared" si="7"/>
        <v>120540</v>
      </c>
    </row>
    <row r="451" spans="1:4" s="182" customFormat="1" ht="20.25" customHeight="1">
      <c r="A451" s="192" t="s">
        <v>438</v>
      </c>
      <c r="B451" s="195">
        <v>192</v>
      </c>
      <c r="C451" s="195">
        <f>SUM(C452)</f>
        <v>192</v>
      </c>
      <c r="D451" s="195">
        <f t="shared" si="7"/>
        <v>0</v>
      </c>
    </row>
    <row r="452" spans="1:4" s="182" customFormat="1" ht="20.25" customHeight="1">
      <c r="A452" s="192" t="s">
        <v>341</v>
      </c>
      <c r="B452" s="195">
        <v>192</v>
      </c>
      <c r="C452" s="195">
        <v>192</v>
      </c>
      <c r="D452" s="195">
        <f t="shared" si="7"/>
        <v>0</v>
      </c>
    </row>
    <row r="453" spans="1:4" s="182" customFormat="1" ht="20.25" customHeight="1">
      <c r="A453" s="192" t="s">
        <v>439</v>
      </c>
      <c r="B453" s="195">
        <v>248380</v>
      </c>
      <c r="C453" s="195">
        <f>SUM(C454:C459)</f>
        <v>2182</v>
      </c>
      <c r="D453" s="195">
        <f t="shared" si="7"/>
        <v>246198</v>
      </c>
    </row>
    <row r="454" spans="1:4" s="182" customFormat="1" ht="20.25" customHeight="1">
      <c r="A454" s="192" t="s">
        <v>341</v>
      </c>
      <c r="B454" s="195">
        <v>1896</v>
      </c>
      <c r="C454" s="195">
        <v>1896</v>
      </c>
      <c r="D454" s="195">
        <f t="shared" si="7"/>
        <v>0</v>
      </c>
    </row>
    <row r="455" spans="1:4" s="182" customFormat="1" ht="20.25" customHeight="1">
      <c r="A455" s="192" t="s">
        <v>342</v>
      </c>
      <c r="B455" s="195">
        <v>35</v>
      </c>
      <c r="C455" s="195"/>
      <c r="D455" s="195">
        <f t="shared" si="7"/>
        <v>35</v>
      </c>
    </row>
    <row r="456" spans="1:4" s="182" customFormat="1" ht="20.25" customHeight="1">
      <c r="A456" s="192" t="s">
        <v>440</v>
      </c>
      <c r="B456" s="195">
        <v>53</v>
      </c>
      <c r="C456" s="195">
        <v>53</v>
      </c>
      <c r="D456" s="195">
        <f t="shared" si="7"/>
        <v>0</v>
      </c>
    </row>
    <row r="457" spans="1:4" s="182" customFormat="1" ht="20.25" customHeight="1">
      <c r="A457" s="192" t="s">
        <v>441</v>
      </c>
      <c r="B457" s="195">
        <v>243937</v>
      </c>
      <c r="C457" s="195"/>
      <c r="D457" s="195">
        <f t="shared" si="7"/>
        <v>243937</v>
      </c>
    </row>
    <row r="458" spans="1:4" s="182" customFormat="1" ht="20.25" customHeight="1">
      <c r="A458" s="192" t="s">
        <v>442</v>
      </c>
      <c r="B458" s="195">
        <v>233</v>
      </c>
      <c r="C458" s="195">
        <v>233</v>
      </c>
      <c r="D458" s="195">
        <f t="shared" si="7"/>
        <v>0</v>
      </c>
    </row>
    <row r="459" spans="1:4" s="182" customFormat="1" ht="20.25" customHeight="1">
      <c r="A459" s="192" t="s">
        <v>443</v>
      </c>
      <c r="B459" s="195">
        <v>2226</v>
      </c>
      <c r="C459" s="195"/>
      <c r="D459" s="195">
        <f t="shared" si="7"/>
        <v>2226</v>
      </c>
    </row>
    <row r="460" spans="1:4" s="182" customFormat="1" ht="20.25" customHeight="1">
      <c r="A460" s="192" t="s">
        <v>444</v>
      </c>
      <c r="B460" s="195">
        <v>3631</v>
      </c>
      <c r="C460" s="195">
        <f>SUM(C461:C465)</f>
        <v>3257</v>
      </c>
      <c r="D460" s="195">
        <f t="shared" si="7"/>
        <v>374</v>
      </c>
    </row>
    <row r="461" spans="1:4" s="182" customFormat="1" ht="20.25" customHeight="1">
      <c r="A461" s="192" t="s">
        <v>341</v>
      </c>
      <c r="B461" s="195">
        <v>1750</v>
      </c>
      <c r="C461" s="195">
        <v>1749</v>
      </c>
      <c r="D461" s="195">
        <f t="shared" si="7"/>
        <v>1</v>
      </c>
    </row>
    <row r="462" spans="1:4" s="182" customFormat="1" ht="20.25" customHeight="1">
      <c r="A462" s="192" t="s">
        <v>445</v>
      </c>
      <c r="B462" s="195">
        <v>162</v>
      </c>
      <c r="C462" s="195"/>
      <c r="D462" s="195">
        <f t="shared" si="7"/>
        <v>162</v>
      </c>
    </row>
    <row r="463" spans="1:4" s="182" customFormat="1" ht="20.25" customHeight="1">
      <c r="A463" s="192" t="s">
        <v>446</v>
      </c>
      <c r="B463" s="195">
        <v>565</v>
      </c>
      <c r="C463" s="195">
        <v>565</v>
      </c>
      <c r="D463" s="195">
        <f t="shared" si="7"/>
        <v>0</v>
      </c>
    </row>
    <row r="464" spans="1:4" s="182" customFormat="1" ht="20.25" customHeight="1">
      <c r="A464" s="192" t="s">
        <v>447</v>
      </c>
      <c r="B464" s="195">
        <v>748</v>
      </c>
      <c r="C464" s="195">
        <v>537</v>
      </c>
      <c r="D464" s="195">
        <f t="shared" si="7"/>
        <v>211</v>
      </c>
    </row>
    <row r="465" spans="1:4" s="182" customFormat="1" ht="20.25" customHeight="1">
      <c r="A465" s="192" t="s">
        <v>448</v>
      </c>
      <c r="B465" s="195">
        <v>406</v>
      </c>
      <c r="C465" s="195">
        <v>406</v>
      </c>
      <c r="D465" s="195">
        <f t="shared" si="7"/>
        <v>0</v>
      </c>
    </row>
    <row r="466" spans="1:4" s="182" customFormat="1" ht="20.25" customHeight="1">
      <c r="A466" s="192" t="s">
        <v>449</v>
      </c>
      <c r="B466" s="195">
        <v>1461</v>
      </c>
      <c r="C466" s="195">
        <f>SUM(C467)</f>
        <v>1461</v>
      </c>
      <c r="D466" s="195">
        <f t="shared" si="7"/>
        <v>0</v>
      </c>
    </row>
    <row r="467" spans="1:4" s="182" customFormat="1" ht="20.25" customHeight="1">
      <c r="A467" s="192" t="s">
        <v>341</v>
      </c>
      <c r="B467" s="195">
        <v>1461</v>
      </c>
      <c r="C467" s="195">
        <v>1461</v>
      </c>
      <c r="D467" s="195">
        <f t="shared" si="7"/>
        <v>0</v>
      </c>
    </row>
    <row r="468" spans="1:4" s="182" customFormat="1" ht="20.25" customHeight="1">
      <c r="A468" s="192" t="s">
        <v>450</v>
      </c>
      <c r="B468" s="195">
        <v>31137</v>
      </c>
      <c r="C468" s="195">
        <f>SUM(C469:C471)</f>
        <v>651</v>
      </c>
      <c r="D468" s="195">
        <f t="shared" si="7"/>
        <v>30486</v>
      </c>
    </row>
    <row r="469" spans="1:4" s="182" customFormat="1" ht="20.25" customHeight="1">
      <c r="A469" s="192" t="s">
        <v>341</v>
      </c>
      <c r="B469" s="195">
        <v>651</v>
      </c>
      <c r="C469" s="195">
        <v>651</v>
      </c>
      <c r="D469" s="195">
        <f aca="true" t="shared" si="8" ref="D469:D532">B469-C469</f>
        <v>0</v>
      </c>
    </row>
    <row r="470" spans="1:4" s="182" customFormat="1" ht="20.25" customHeight="1">
      <c r="A470" s="192" t="s">
        <v>451</v>
      </c>
      <c r="B470" s="195">
        <v>30454</v>
      </c>
      <c r="C470" s="195"/>
      <c r="D470" s="195">
        <f t="shared" si="8"/>
        <v>30454</v>
      </c>
    </row>
    <row r="471" spans="1:4" s="182" customFormat="1" ht="20.25" customHeight="1">
      <c r="A471" s="192" t="s">
        <v>452</v>
      </c>
      <c r="B471" s="195">
        <v>32</v>
      </c>
      <c r="C471" s="195"/>
      <c r="D471" s="195">
        <f t="shared" si="8"/>
        <v>32</v>
      </c>
    </row>
    <row r="472" spans="1:4" s="182" customFormat="1" ht="20.25" customHeight="1">
      <c r="A472" s="192" t="s">
        <v>453</v>
      </c>
      <c r="B472" s="195">
        <v>489683</v>
      </c>
      <c r="C472" s="195"/>
      <c r="D472" s="195">
        <f t="shared" si="8"/>
        <v>489683</v>
      </c>
    </row>
    <row r="473" spans="1:4" s="182" customFormat="1" ht="20.25" customHeight="1">
      <c r="A473" s="192" t="s">
        <v>454</v>
      </c>
      <c r="B473" s="195">
        <v>489683</v>
      </c>
      <c r="C473" s="195"/>
      <c r="D473" s="195">
        <f t="shared" si="8"/>
        <v>489683</v>
      </c>
    </row>
    <row r="474" spans="1:4" s="182" customFormat="1" ht="20.25" customHeight="1">
      <c r="A474" s="192" t="s">
        <v>455</v>
      </c>
      <c r="B474" s="195">
        <v>128282</v>
      </c>
      <c r="C474" s="195">
        <f>SUM(C475,C480,C483,C485)</f>
        <v>1441</v>
      </c>
      <c r="D474" s="195">
        <f t="shared" si="8"/>
        <v>126841</v>
      </c>
    </row>
    <row r="475" spans="1:4" s="182" customFormat="1" ht="20.25" customHeight="1">
      <c r="A475" s="192" t="s">
        <v>456</v>
      </c>
      <c r="B475" s="195">
        <v>8305</v>
      </c>
      <c r="C475" s="195">
        <f>SUM(C476:C479)</f>
        <v>774</v>
      </c>
      <c r="D475" s="195">
        <f t="shared" si="8"/>
        <v>7531</v>
      </c>
    </row>
    <row r="476" spans="1:4" s="182" customFormat="1" ht="20.25" customHeight="1">
      <c r="A476" s="192" t="s">
        <v>341</v>
      </c>
      <c r="B476" s="195">
        <v>487</v>
      </c>
      <c r="C476" s="195">
        <v>487</v>
      </c>
      <c r="D476" s="195">
        <f t="shared" si="8"/>
        <v>0</v>
      </c>
    </row>
    <row r="477" spans="1:4" s="182" customFormat="1" ht="20.25" customHeight="1">
      <c r="A477" s="192" t="s">
        <v>457</v>
      </c>
      <c r="B477" s="195">
        <v>1041</v>
      </c>
      <c r="C477" s="195"/>
      <c r="D477" s="195">
        <f t="shared" si="8"/>
        <v>1041</v>
      </c>
    </row>
    <row r="478" spans="1:4" s="182" customFormat="1" ht="20.25" customHeight="1">
      <c r="A478" s="192" t="s">
        <v>356</v>
      </c>
      <c r="B478" s="195">
        <v>287</v>
      </c>
      <c r="C478" s="195">
        <v>287</v>
      </c>
      <c r="D478" s="195">
        <f t="shared" si="8"/>
        <v>0</v>
      </c>
    </row>
    <row r="479" spans="1:4" s="182" customFormat="1" ht="20.25" customHeight="1">
      <c r="A479" s="192" t="s">
        <v>458</v>
      </c>
      <c r="B479" s="195">
        <v>6490</v>
      </c>
      <c r="C479" s="195"/>
      <c r="D479" s="195">
        <f t="shared" si="8"/>
        <v>6490</v>
      </c>
    </row>
    <row r="480" spans="1:4" s="182" customFormat="1" ht="20.25" customHeight="1">
      <c r="A480" s="192" t="s">
        <v>459</v>
      </c>
      <c r="B480" s="195">
        <v>5844</v>
      </c>
      <c r="C480" s="195">
        <f>SUM(C481:C482)</f>
        <v>667</v>
      </c>
      <c r="D480" s="195">
        <f t="shared" si="8"/>
        <v>5177</v>
      </c>
    </row>
    <row r="481" spans="1:4" s="182" customFormat="1" ht="20.25" customHeight="1">
      <c r="A481" s="192" t="s">
        <v>460</v>
      </c>
      <c r="B481" s="195">
        <v>895</v>
      </c>
      <c r="C481" s="195"/>
      <c r="D481" s="195">
        <f t="shared" si="8"/>
        <v>895</v>
      </c>
    </row>
    <row r="482" spans="1:4" s="182" customFormat="1" ht="20.25" customHeight="1">
      <c r="A482" s="192" t="s">
        <v>461</v>
      </c>
      <c r="B482" s="195">
        <v>4949</v>
      </c>
      <c r="C482" s="195">
        <v>667</v>
      </c>
      <c r="D482" s="195">
        <f t="shared" si="8"/>
        <v>4282</v>
      </c>
    </row>
    <row r="483" spans="1:4" s="182" customFormat="1" ht="20.25" customHeight="1">
      <c r="A483" s="192" t="s">
        <v>462</v>
      </c>
      <c r="B483" s="195">
        <v>12714</v>
      </c>
      <c r="C483" s="195"/>
      <c r="D483" s="195">
        <f t="shared" si="8"/>
        <v>12714</v>
      </c>
    </row>
    <row r="484" spans="1:4" s="182" customFormat="1" ht="20.25" customHeight="1">
      <c r="A484" s="192" t="s">
        <v>463</v>
      </c>
      <c r="B484" s="195">
        <v>12714</v>
      </c>
      <c r="C484" s="195"/>
      <c r="D484" s="195">
        <f t="shared" si="8"/>
        <v>12714</v>
      </c>
    </row>
    <row r="485" spans="1:4" s="182" customFormat="1" ht="20.25" customHeight="1">
      <c r="A485" s="192" t="s">
        <v>464</v>
      </c>
      <c r="B485" s="195">
        <v>101419</v>
      </c>
      <c r="C485" s="195"/>
      <c r="D485" s="195">
        <f t="shared" si="8"/>
        <v>101419</v>
      </c>
    </row>
    <row r="486" spans="1:4" s="182" customFormat="1" ht="20.25" customHeight="1">
      <c r="A486" s="192" t="s">
        <v>465</v>
      </c>
      <c r="B486" s="195">
        <v>1000</v>
      </c>
      <c r="C486" s="195"/>
      <c r="D486" s="195">
        <f t="shared" si="8"/>
        <v>1000</v>
      </c>
    </row>
    <row r="487" spans="1:4" s="182" customFormat="1" ht="20.25" customHeight="1">
      <c r="A487" s="192" t="s">
        <v>466</v>
      </c>
      <c r="B487" s="195">
        <v>100419</v>
      </c>
      <c r="C487" s="195"/>
      <c r="D487" s="195">
        <f t="shared" si="8"/>
        <v>100419</v>
      </c>
    </row>
    <row r="488" spans="1:4" s="182" customFormat="1" ht="20.25" customHeight="1">
      <c r="A488" s="192" t="s">
        <v>467</v>
      </c>
      <c r="B488" s="195">
        <v>22986</v>
      </c>
      <c r="C488" s="195"/>
      <c r="D488" s="195">
        <f t="shared" si="8"/>
        <v>22986</v>
      </c>
    </row>
    <row r="489" spans="1:4" s="182" customFormat="1" ht="20.25" customHeight="1">
      <c r="A489" s="192" t="s">
        <v>468</v>
      </c>
      <c r="B489" s="195">
        <v>22986</v>
      </c>
      <c r="C489" s="195"/>
      <c r="D489" s="195">
        <f t="shared" si="8"/>
        <v>22986</v>
      </c>
    </row>
    <row r="490" spans="1:4" s="182" customFormat="1" ht="20.25" customHeight="1">
      <c r="A490" s="192" t="s">
        <v>469</v>
      </c>
      <c r="B490" s="195">
        <v>22986</v>
      </c>
      <c r="C490" s="195"/>
      <c r="D490" s="195">
        <f t="shared" si="8"/>
        <v>22986</v>
      </c>
    </row>
    <row r="491" spans="1:4" s="182" customFormat="1" ht="20.25" customHeight="1">
      <c r="A491" s="192" t="s">
        <v>470</v>
      </c>
      <c r="B491" s="195">
        <v>4950</v>
      </c>
      <c r="C491" s="195"/>
      <c r="D491" s="195">
        <f t="shared" si="8"/>
        <v>4950</v>
      </c>
    </row>
    <row r="492" spans="1:4" s="182" customFormat="1" ht="20.25" customHeight="1">
      <c r="A492" s="192" t="s">
        <v>471</v>
      </c>
      <c r="B492" s="195">
        <v>4950</v>
      </c>
      <c r="C492" s="195"/>
      <c r="D492" s="195">
        <f t="shared" si="8"/>
        <v>4950</v>
      </c>
    </row>
    <row r="493" spans="1:4" s="182" customFormat="1" ht="20.25" customHeight="1">
      <c r="A493" s="192" t="s">
        <v>472</v>
      </c>
      <c r="B493" s="195">
        <v>7421</v>
      </c>
      <c r="C493" s="195">
        <f>SUM(C494,C501,C508)</f>
        <v>3608</v>
      </c>
      <c r="D493" s="195">
        <f t="shared" si="8"/>
        <v>3813</v>
      </c>
    </row>
    <row r="494" spans="1:4" s="182" customFormat="1" ht="20.25" customHeight="1">
      <c r="A494" s="192" t="s">
        <v>473</v>
      </c>
      <c r="B494" s="195">
        <v>6820</v>
      </c>
      <c r="C494" s="195">
        <f>SUM(C495:C500)</f>
        <v>3288</v>
      </c>
      <c r="D494" s="195">
        <f t="shared" si="8"/>
        <v>3532</v>
      </c>
    </row>
    <row r="495" spans="1:4" s="182" customFormat="1" ht="20.25" customHeight="1">
      <c r="A495" s="192" t="s">
        <v>341</v>
      </c>
      <c r="B495" s="195">
        <v>1279</v>
      </c>
      <c r="C495" s="195">
        <v>1269</v>
      </c>
      <c r="D495" s="195">
        <f t="shared" si="8"/>
        <v>10</v>
      </c>
    </row>
    <row r="496" spans="1:4" s="182" customFormat="1" ht="20.25" customHeight="1">
      <c r="A496" s="192" t="s">
        <v>342</v>
      </c>
      <c r="B496" s="195">
        <v>1939</v>
      </c>
      <c r="C496" s="195"/>
      <c r="D496" s="195">
        <f t="shared" si="8"/>
        <v>1939</v>
      </c>
    </row>
    <row r="497" spans="1:4" s="182" customFormat="1" ht="20.25" customHeight="1">
      <c r="A497" s="192" t="s">
        <v>474</v>
      </c>
      <c r="B497" s="195">
        <v>839</v>
      </c>
      <c r="C497" s="195">
        <v>833</v>
      </c>
      <c r="D497" s="195">
        <f t="shared" si="8"/>
        <v>6</v>
      </c>
    </row>
    <row r="498" spans="1:4" s="182" customFormat="1" ht="20.25" customHeight="1">
      <c r="A498" s="192" t="s">
        <v>475</v>
      </c>
      <c r="B498" s="195">
        <v>69</v>
      </c>
      <c r="C498" s="195"/>
      <c r="D498" s="195">
        <f t="shared" si="8"/>
        <v>69</v>
      </c>
    </row>
    <row r="499" spans="1:4" s="182" customFormat="1" ht="20.25" customHeight="1">
      <c r="A499" s="192" t="s">
        <v>356</v>
      </c>
      <c r="B499" s="195">
        <v>1186</v>
      </c>
      <c r="C499" s="195">
        <v>1186</v>
      </c>
      <c r="D499" s="195">
        <f t="shared" si="8"/>
        <v>0</v>
      </c>
    </row>
    <row r="500" spans="1:4" s="182" customFormat="1" ht="20.25" customHeight="1">
      <c r="A500" s="192" t="s">
        <v>476</v>
      </c>
      <c r="B500" s="195">
        <v>1508</v>
      </c>
      <c r="C500" s="195"/>
      <c r="D500" s="195">
        <f t="shared" si="8"/>
        <v>1508</v>
      </c>
    </row>
    <row r="501" spans="1:4" s="182" customFormat="1" ht="20.25" customHeight="1">
      <c r="A501" s="199" t="s">
        <v>477</v>
      </c>
      <c r="B501" s="200">
        <v>420</v>
      </c>
      <c r="C501" s="200">
        <f>SUM(C502:C507)</f>
        <v>320</v>
      </c>
      <c r="D501" s="200">
        <f t="shared" si="8"/>
        <v>100</v>
      </c>
    </row>
    <row r="502" spans="1:4" s="182" customFormat="1" ht="20.25" customHeight="1">
      <c r="A502" s="199" t="s">
        <v>342</v>
      </c>
      <c r="B502" s="200">
        <v>322</v>
      </c>
      <c r="C502" s="200">
        <v>320</v>
      </c>
      <c r="D502" s="200">
        <f t="shared" si="8"/>
        <v>2</v>
      </c>
    </row>
    <row r="503" spans="1:4" s="182" customFormat="1" ht="20.25" customHeight="1">
      <c r="A503" s="199" t="s">
        <v>478</v>
      </c>
      <c r="B503" s="200">
        <v>29</v>
      </c>
      <c r="C503" s="200"/>
      <c r="D503" s="200">
        <f t="shared" si="8"/>
        <v>29</v>
      </c>
    </row>
    <row r="504" spans="1:4" s="182" customFormat="1" ht="20.25" customHeight="1">
      <c r="A504" s="199" t="s">
        <v>479</v>
      </c>
      <c r="B504" s="200">
        <v>3</v>
      </c>
      <c r="C504" s="200"/>
      <c r="D504" s="200">
        <f t="shared" si="8"/>
        <v>3</v>
      </c>
    </row>
    <row r="505" spans="1:4" s="182" customFormat="1" ht="20.25" customHeight="1">
      <c r="A505" s="199" t="s">
        <v>480</v>
      </c>
      <c r="B505" s="200">
        <v>15</v>
      </c>
      <c r="C505" s="200"/>
      <c r="D505" s="200">
        <f t="shared" si="8"/>
        <v>15</v>
      </c>
    </row>
    <row r="506" spans="1:4" s="182" customFormat="1" ht="20.25" customHeight="1">
      <c r="A506" s="199" t="s">
        <v>481</v>
      </c>
      <c r="B506" s="200">
        <v>21</v>
      </c>
      <c r="C506" s="200"/>
      <c r="D506" s="200">
        <f t="shared" si="8"/>
        <v>21</v>
      </c>
    </row>
    <row r="507" spans="1:4" s="182" customFormat="1" ht="20.25" customHeight="1">
      <c r="A507" s="199" t="s">
        <v>482</v>
      </c>
      <c r="B507" s="200">
        <v>30</v>
      </c>
      <c r="C507" s="200"/>
      <c r="D507" s="200">
        <f t="shared" si="8"/>
        <v>30</v>
      </c>
    </row>
    <row r="508" spans="1:4" s="182" customFormat="1" ht="20.25" customHeight="1">
      <c r="A508" s="199" t="s">
        <v>483</v>
      </c>
      <c r="B508" s="200">
        <v>181</v>
      </c>
      <c r="C508" s="200"/>
      <c r="D508" s="200">
        <f t="shared" si="8"/>
        <v>181</v>
      </c>
    </row>
    <row r="509" spans="1:4" s="182" customFormat="1" ht="20.25" customHeight="1">
      <c r="A509" s="199" t="s">
        <v>484</v>
      </c>
      <c r="B509" s="200">
        <v>30</v>
      </c>
      <c r="C509" s="200"/>
      <c r="D509" s="200">
        <f t="shared" si="8"/>
        <v>30</v>
      </c>
    </row>
    <row r="510" spans="1:4" s="182" customFormat="1" ht="20.25" customHeight="1">
      <c r="A510" s="199" t="s">
        <v>485</v>
      </c>
      <c r="B510" s="200">
        <v>151</v>
      </c>
      <c r="C510" s="200"/>
      <c r="D510" s="200">
        <f t="shared" si="8"/>
        <v>151</v>
      </c>
    </row>
    <row r="511" spans="1:4" s="182" customFormat="1" ht="20.25" customHeight="1">
      <c r="A511" s="199" t="s">
        <v>486</v>
      </c>
      <c r="B511" s="200">
        <v>65160</v>
      </c>
      <c r="C511" s="200">
        <f>SUM(C512,C515,C518)</f>
        <v>59678</v>
      </c>
      <c r="D511" s="200">
        <f t="shared" si="8"/>
        <v>5482</v>
      </c>
    </row>
    <row r="512" spans="1:4" s="182" customFormat="1" ht="20.25" customHeight="1">
      <c r="A512" s="199" t="s">
        <v>487</v>
      </c>
      <c r="B512" s="200">
        <v>2918</v>
      </c>
      <c r="C512" s="200"/>
      <c r="D512" s="200">
        <f t="shared" si="8"/>
        <v>2918</v>
      </c>
    </row>
    <row r="513" spans="1:4" s="182" customFormat="1" ht="20.25" customHeight="1">
      <c r="A513" s="199" t="s">
        <v>488</v>
      </c>
      <c r="B513" s="200">
        <v>533</v>
      </c>
      <c r="C513" s="200"/>
      <c r="D513" s="200">
        <f t="shared" si="8"/>
        <v>533</v>
      </c>
    </row>
    <row r="514" spans="1:4" s="182" customFormat="1" ht="20.25" customHeight="1">
      <c r="A514" s="199" t="s">
        <v>489</v>
      </c>
      <c r="B514" s="200">
        <v>2385</v>
      </c>
      <c r="C514" s="200"/>
      <c r="D514" s="200">
        <f t="shared" si="8"/>
        <v>2385</v>
      </c>
    </row>
    <row r="515" spans="1:4" s="182" customFormat="1" ht="20.25" customHeight="1">
      <c r="A515" s="199" t="s">
        <v>490</v>
      </c>
      <c r="B515" s="200">
        <v>57423</v>
      </c>
      <c r="C515" s="200">
        <f>SUM(C516:C517)</f>
        <v>57372</v>
      </c>
      <c r="D515" s="200">
        <f t="shared" si="8"/>
        <v>51</v>
      </c>
    </row>
    <row r="516" spans="1:4" s="182" customFormat="1" ht="20.25" customHeight="1">
      <c r="A516" s="199" t="s">
        <v>491</v>
      </c>
      <c r="B516" s="200">
        <v>57372</v>
      </c>
      <c r="C516" s="200">
        <v>57372</v>
      </c>
      <c r="D516" s="200">
        <f t="shared" si="8"/>
        <v>0</v>
      </c>
    </row>
    <row r="517" spans="1:4" s="182" customFormat="1" ht="20.25" customHeight="1">
      <c r="A517" s="199" t="s">
        <v>492</v>
      </c>
      <c r="B517" s="200">
        <v>51</v>
      </c>
      <c r="C517" s="200"/>
      <c r="D517" s="200">
        <f t="shared" si="8"/>
        <v>51</v>
      </c>
    </row>
    <row r="518" spans="1:4" s="182" customFormat="1" ht="20.25" customHeight="1">
      <c r="A518" s="199" t="s">
        <v>493</v>
      </c>
      <c r="B518" s="200">
        <v>4819</v>
      </c>
      <c r="C518" s="200">
        <f>SUM(C519)</f>
        <v>2306</v>
      </c>
      <c r="D518" s="200">
        <f t="shared" si="8"/>
        <v>2513</v>
      </c>
    </row>
    <row r="519" spans="1:4" s="182" customFormat="1" ht="20.25" customHeight="1">
      <c r="A519" s="199" t="s">
        <v>494</v>
      </c>
      <c r="B519" s="200">
        <v>4819</v>
      </c>
      <c r="C519" s="200">
        <v>2306</v>
      </c>
      <c r="D519" s="200">
        <f t="shared" si="8"/>
        <v>2513</v>
      </c>
    </row>
    <row r="520" spans="1:4" s="182" customFormat="1" ht="20.25" customHeight="1">
      <c r="A520" s="199" t="s">
        <v>495</v>
      </c>
      <c r="B520" s="200">
        <v>19346</v>
      </c>
      <c r="C520" s="200">
        <f>SUM(C521,C525,C527)</f>
        <v>8832</v>
      </c>
      <c r="D520" s="200">
        <f t="shared" si="8"/>
        <v>10514</v>
      </c>
    </row>
    <row r="521" spans="1:4" s="182" customFormat="1" ht="20.25" customHeight="1">
      <c r="A521" s="199" t="s">
        <v>496</v>
      </c>
      <c r="B521" s="200">
        <v>8823</v>
      </c>
      <c r="C521" s="200">
        <f>SUM(C522:C524)</f>
        <v>8823</v>
      </c>
      <c r="D521" s="200">
        <f t="shared" si="8"/>
        <v>0</v>
      </c>
    </row>
    <row r="522" spans="1:4" s="182" customFormat="1" ht="20.25" customHeight="1">
      <c r="A522" s="199" t="s">
        <v>341</v>
      </c>
      <c r="B522" s="200">
        <v>617</v>
      </c>
      <c r="C522" s="200">
        <v>617</v>
      </c>
      <c r="D522" s="200">
        <f t="shared" si="8"/>
        <v>0</v>
      </c>
    </row>
    <row r="523" spans="1:4" s="182" customFormat="1" ht="20.25" customHeight="1">
      <c r="A523" s="199" t="s">
        <v>356</v>
      </c>
      <c r="B523" s="200">
        <v>206</v>
      </c>
      <c r="C523" s="200">
        <v>206</v>
      </c>
      <c r="D523" s="200">
        <f t="shared" si="8"/>
        <v>0</v>
      </c>
    </row>
    <row r="524" spans="1:4" s="182" customFormat="1" ht="20.25" customHeight="1">
      <c r="A524" s="199" t="s">
        <v>497</v>
      </c>
      <c r="B524" s="200">
        <v>8000</v>
      </c>
      <c r="C524" s="200">
        <v>8000</v>
      </c>
      <c r="D524" s="200">
        <f t="shared" si="8"/>
        <v>0</v>
      </c>
    </row>
    <row r="525" spans="1:4" s="182" customFormat="1" ht="20.25" customHeight="1">
      <c r="A525" s="199" t="s">
        <v>498</v>
      </c>
      <c r="B525" s="200">
        <v>9</v>
      </c>
      <c r="C525" s="200">
        <f>SUM(C526)</f>
        <v>9</v>
      </c>
      <c r="D525" s="200">
        <f t="shared" si="8"/>
        <v>0</v>
      </c>
    </row>
    <row r="526" spans="1:4" s="182" customFormat="1" ht="20.25" customHeight="1">
      <c r="A526" s="199" t="s">
        <v>341</v>
      </c>
      <c r="B526" s="200">
        <v>9</v>
      </c>
      <c r="C526" s="200">
        <v>9</v>
      </c>
      <c r="D526" s="200">
        <f t="shared" si="8"/>
        <v>0</v>
      </c>
    </row>
    <row r="527" spans="1:4" s="182" customFormat="1" ht="20.25" customHeight="1">
      <c r="A527" s="199" t="s">
        <v>499</v>
      </c>
      <c r="B527" s="200">
        <v>10514</v>
      </c>
      <c r="C527" s="200"/>
      <c r="D527" s="200">
        <f t="shared" si="8"/>
        <v>10514</v>
      </c>
    </row>
    <row r="528" spans="1:4" s="182" customFormat="1" ht="20.25" customHeight="1">
      <c r="A528" s="199" t="s">
        <v>500</v>
      </c>
      <c r="B528" s="200">
        <v>9917</v>
      </c>
      <c r="C528" s="200"/>
      <c r="D528" s="200">
        <f t="shared" si="8"/>
        <v>9917</v>
      </c>
    </row>
    <row r="529" spans="1:4" s="182" customFormat="1" ht="20.25" customHeight="1">
      <c r="A529" s="199" t="s">
        <v>501</v>
      </c>
      <c r="B529" s="200">
        <v>597</v>
      </c>
      <c r="C529" s="200"/>
      <c r="D529" s="200">
        <f t="shared" si="8"/>
        <v>597</v>
      </c>
    </row>
    <row r="530" spans="1:4" s="182" customFormat="1" ht="20.25" customHeight="1">
      <c r="A530" s="199" t="s">
        <v>502</v>
      </c>
      <c r="B530" s="200">
        <v>127000</v>
      </c>
      <c r="C530" s="200"/>
      <c r="D530" s="200">
        <f t="shared" si="8"/>
        <v>127000</v>
      </c>
    </row>
    <row r="531" spans="1:4" s="182" customFormat="1" ht="20.25" customHeight="1">
      <c r="A531" s="199" t="s">
        <v>503</v>
      </c>
      <c r="B531" s="200">
        <v>601000</v>
      </c>
      <c r="C531" s="200"/>
      <c r="D531" s="200">
        <f t="shared" si="8"/>
        <v>601000</v>
      </c>
    </row>
    <row r="532" spans="1:4" s="182" customFormat="1" ht="20.25" customHeight="1">
      <c r="A532" s="199" t="s">
        <v>504</v>
      </c>
      <c r="B532" s="200">
        <v>601000</v>
      </c>
      <c r="C532" s="200"/>
      <c r="D532" s="200">
        <f t="shared" si="8"/>
        <v>601000</v>
      </c>
    </row>
    <row r="533" spans="1:4" s="182" customFormat="1" ht="20.25" customHeight="1">
      <c r="A533" s="199" t="s">
        <v>505</v>
      </c>
      <c r="B533" s="200">
        <v>601000</v>
      </c>
      <c r="C533" s="200"/>
      <c r="D533" s="200">
        <f>B533-C533</f>
        <v>601000</v>
      </c>
    </row>
  </sheetData>
  <sheetProtection/>
  <mergeCells count="1">
    <mergeCell ref="A2:D2"/>
  </mergeCells>
  <printOptions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1">
      <selection activeCell="B46" sqref="B46"/>
    </sheetView>
  </sheetViews>
  <sheetFormatPr defaultColWidth="9.00390625" defaultRowHeight="21" customHeight="1"/>
  <cols>
    <col min="1" max="1" width="52.875" style="164" customWidth="1"/>
    <col min="2" max="2" width="26.375" style="164" customWidth="1"/>
    <col min="3" max="16384" width="9.00390625" style="164" customWidth="1"/>
  </cols>
  <sheetData>
    <row r="1" ht="21" customHeight="1">
      <c r="A1" s="165" t="s">
        <v>506</v>
      </c>
    </row>
    <row r="2" spans="1:2" ht="28.5" customHeight="1">
      <c r="A2" s="166" t="s">
        <v>507</v>
      </c>
      <c r="B2" s="166"/>
    </row>
    <row r="3" spans="1:2" ht="21" customHeight="1">
      <c r="A3" s="167"/>
      <c r="B3" s="168" t="s">
        <v>2</v>
      </c>
    </row>
    <row r="4" spans="1:2" ht="28.5" customHeight="1">
      <c r="A4" s="169" t="s">
        <v>508</v>
      </c>
      <c r="B4" s="170" t="s">
        <v>509</v>
      </c>
    </row>
    <row r="5" spans="1:2" s="162" customFormat="1" ht="17.25" customHeight="1">
      <c r="A5" s="171" t="s">
        <v>510</v>
      </c>
      <c r="B5" s="172">
        <f>SUM(B6:B11)</f>
        <v>320126.1855</v>
      </c>
    </row>
    <row r="6" spans="1:2" s="162" customFormat="1" ht="17.25" customHeight="1">
      <c r="A6" s="173" t="s">
        <v>511</v>
      </c>
      <c r="B6" s="174">
        <v>88781</v>
      </c>
    </row>
    <row r="7" spans="1:2" ht="17.25" customHeight="1">
      <c r="A7" s="173" t="s">
        <v>512</v>
      </c>
      <c r="B7" s="174">
        <v>133172</v>
      </c>
    </row>
    <row r="8" spans="1:2" ht="17.25" customHeight="1">
      <c r="A8" s="173" t="s">
        <v>513</v>
      </c>
      <c r="B8" s="174">
        <v>9427</v>
      </c>
    </row>
    <row r="9" spans="1:2" ht="17.25" customHeight="1">
      <c r="A9" s="173" t="s">
        <v>514</v>
      </c>
      <c r="B9" s="174">
        <v>35993</v>
      </c>
    </row>
    <row r="10" spans="1:2" ht="17.25" customHeight="1">
      <c r="A10" s="173" t="s">
        <v>515</v>
      </c>
      <c r="B10" s="174">
        <v>24581.1855</v>
      </c>
    </row>
    <row r="11" spans="1:2" ht="17.25" customHeight="1">
      <c r="A11" s="173" t="s">
        <v>516</v>
      </c>
      <c r="B11" s="174">
        <v>28172</v>
      </c>
    </row>
    <row r="12" spans="1:2" ht="17.25" customHeight="1">
      <c r="A12" s="171" t="s">
        <v>517</v>
      </c>
      <c r="B12" s="172">
        <f>SUM(B13:B35)</f>
        <v>186113</v>
      </c>
    </row>
    <row r="13" spans="1:2" ht="17.25" customHeight="1">
      <c r="A13" s="173" t="s">
        <v>518</v>
      </c>
      <c r="B13" s="174">
        <v>52820</v>
      </c>
    </row>
    <row r="14" spans="1:2" ht="17.25" customHeight="1">
      <c r="A14" s="173" t="s">
        <v>519</v>
      </c>
      <c r="B14" s="174">
        <v>5253</v>
      </c>
    </row>
    <row r="15" spans="1:2" ht="17.25" customHeight="1">
      <c r="A15" s="173" t="s">
        <v>520</v>
      </c>
      <c r="B15" s="174">
        <v>481</v>
      </c>
    </row>
    <row r="16" spans="1:2" ht="17.25" customHeight="1">
      <c r="A16" s="173" t="s">
        <v>521</v>
      </c>
      <c r="B16" s="174">
        <v>113</v>
      </c>
    </row>
    <row r="17" spans="1:2" ht="17.25" customHeight="1">
      <c r="A17" s="173" t="s">
        <v>522</v>
      </c>
      <c r="B17" s="174">
        <v>2913</v>
      </c>
    </row>
    <row r="18" spans="1:2" ht="17.25" customHeight="1">
      <c r="A18" s="173" t="s">
        <v>523</v>
      </c>
      <c r="B18" s="174">
        <v>12339</v>
      </c>
    </row>
    <row r="19" spans="1:2" ht="17.25" customHeight="1">
      <c r="A19" s="173" t="s">
        <v>524</v>
      </c>
      <c r="B19" s="174">
        <v>3949</v>
      </c>
    </row>
    <row r="20" spans="1:2" s="162" customFormat="1" ht="17.25" customHeight="1">
      <c r="A20" s="173" t="s">
        <v>525</v>
      </c>
      <c r="B20" s="174">
        <v>3414</v>
      </c>
    </row>
    <row r="21" spans="1:2" ht="17.25" customHeight="1">
      <c r="A21" s="173" t="s">
        <v>526</v>
      </c>
      <c r="B21" s="174">
        <v>10383</v>
      </c>
    </row>
    <row r="22" spans="1:2" ht="17.25" customHeight="1">
      <c r="A22" s="173" t="s">
        <v>527</v>
      </c>
      <c r="B22" s="174">
        <v>7494</v>
      </c>
    </row>
    <row r="23" spans="1:2" ht="17.25" customHeight="1">
      <c r="A23" s="173" t="s">
        <v>528</v>
      </c>
      <c r="B23" s="174">
        <v>933</v>
      </c>
    </row>
    <row r="24" spans="1:2" s="162" customFormat="1" ht="17.25" customHeight="1">
      <c r="A24" s="173" t="s">
        <v>529</v>
      </c>
      <c r="B24" s="174">
        <v>12270</v>
      </c>
    </row>
    <row r="25" spans="1:2" ht="17.25" customHeight="1">
      <c r="A25" s="173" t="s">
        <v>530</v>
      </c>
      <c r="B25" s="174">
        <v>1857</v>
      </c>
    </row>
    <row r="26" spans="1:2" ht="17.25" customHeight="1">
      <c r="A26" s="173" t="s">
        <v>531</v>
      </c>
      <c r="B26" s="174">
        <v>2870</v>
      </c>
    </row>
    <row r="27" spans="1:2" ht="17.25" customHeight="1">
      <c r="A27" s="173" t="s">
        <v>532</v>
      </c>
      <c r="B27" s="174">
        <v>5392</v>
      </c>
    </row>
    <row r="28" spans="1:2" ht="17.25" customHeight="1">
      <c r="A28" s="173" t="s">
        <v>533</v>
      </c>
      <c r="B28" s="174">
        <v>2985</v>
      </c>
    </row>
    <row r="29" spans="1:2" ht="17.25" customHeight="1">
      <c r="A29" s="173" t="s">
        <v>534</v>
      </c>
      <c r="B29" s="174">
        <v>4477</v>
      </c>
    </row>
    <row r="30" spans="1:2" ht="17.25" customHeight="1">
      <c r="A30" s="173" t="s">
        <v>535</v>
      </c>
      <c r="B30" s="174">
        <v>3556</v>
      </c>
    </row>
    <row r="31" spans="1:2" ht="17.25" customHeight="1">
      <c r="A31" s="173" t="s">
        <v>536</v>
      </c>
      <c r="B31" s="174">
        <v>2877</v>
      </c>
    </row>
    <row r="32" spans="1:2" s="163" customFormat="1" ht="17.25" customHeight="1">
      <c r="A32" s="175" t="s">
        <v>537</v>
      </c>
      <c r="B32" s="176">
        <v>1950</v>
      </c>
    </row>
    <row r="33" spans="1:2" ht="17.25" customHeight="1">
      <c r="A33" s="173" t="s">
        <v>538</v>
      </c>
      <c r="B33" s="174">
        <v>12691</v>
      </c>
    </row>
    <row r="34" spans="1:2" ht="17.25" customHeight="1">
      <c r="A34" s="173" t="s">
        <v>539</v>
      </c>
      <c r="B34" s="174">
        <v>1786</v>
      </c>
    </row>
    <row r="35" spans="1:2" ht="17.25" customHeight="1">
      <c r="A35" s="173" t="s">
        <v>540</v>
      </c>
      <c r="B35" s="174">
        <v>33310</v>
      </c>
    </row>
    <row r="36" spans="1:2" ht="17.25" customHeight="1">
      <c r="A36" s="171" t="s">
        <v>541</v>
      </c>
      <c r="B36" s="172">
        <f>SUM(B37:B39)</f>
        <v>369898</v>
      </c>
    </row>
    <row r="37" spans="1:2" ht="17.25" customHeight="1">
      <c r="A37" s="173" t="s">
        <v>542</v>
      </c>
      <c r="B37" s="174">
        <v>58459</v>
      </c>
    </row>
    <row r="38" spans="1:2" ht="17.25" customHeight="1">
      <c r="A38" s="173" t="s">
        <v>543</v>
      </c>
      <c r="B38" s="174">
        <v>31470</v>
      </c>
    </row>
    <row r="39" spans="1:2" ht="17.25" customHeight="1">
      <c r="A39" s="173" t="s">
        <v>544</v>
      </c>
      <c r="B39" s="174">
        <v>279969</v>
      </c>
    </row>
    <row r="40" spans="1:2" ht="17.25" customHeight="1">
      <c r="A40" s="177"/>
      <c r="B40" s="178"/>
    </row>
    <row r="41" spans="1:2" ht="17.25" customHeight="1">
      <c r="A41" s="179" t="s">
        <v>33</v>
      </c>
      <c r="B41" s="180">
        <f>B5+B12+B36</f>
        <v>876137.1855</v>
      </c>
    </row>
    <row r="42" ht="17.25" customHeight="1">
      <c r="A42" s="181"/>
    </row>
    <row r="43" ht="17.25" customHeight="1">
      <c r="A43" s="181"/>
    </row>
    <row r="44" ht="17.25" customHeight="1">
      <c r="A44" s="181"/>
    </row>
    <row r="45" ht="17.25" customHeight="1">
      <c r="A45" s="181"/>
    </row>
    <row r="46" ht="17.25" customHeight="1">
      <c r="A46" s="181"/>
    </row>
    <row r="47" ht="17.25" customHeight="1">
      <c r="A47" s="181"/>
    </row>
    <row r="48" ht="17.25" customHeight="1">
      <c r="A48" s="181"/>
    </row>
    <row r="49" ht="17.25" customHeight="1">
      <c r="A49" s="181"/>
    </row>
    <row r="50" ht="17.25" customHeight="1">
      <c r="A50" s="181"/>
    </row>
    <row r="51" ht="17.25" customHeight="1">
      <c r="A51" s="181"/>
    </row>
    <row r="52" ht="17.25" customHeight="1">
      <c r="A52" s="181"/>
    </row>
    <row r="53" ht="17.25" customHeight="1">
      <c r="A53" s="181"/>
    </row>
    <row r="54" s="162" customFormat="1" ht="17.25" customHeight="1">
      <c r="A54" s="181"/>
    </row>
    <row r="57" ht="21" customHeight="1">
      <c r="B57" s="181"/>
    </row>
    <row r="61" ht="21" customHeight="1">
      <c r="B61" s="181"/>
    </row>
  </sheetData>
  <sheetProtection/>
  <mergeCells count="1">
    <mergeCell ref="A2:B2"/>
  </mergeCells>
  <printOptions horizontalCentered="1"/>
  <pageMargins left="0.55" right="0.55" top="0.59" bottom="0.5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3" sqref="B3"/>
    </sheetView>
  </sheetViews>
  <sheetFormatPr defaultColWidth="9.00390625" defaultRowHeight="14.25"/>
  <cols>
    <col min="1" max="1" width="40.125" style="150" customWidth="1"/>
    <col min="2" max="2" width="27.50390625" style="150" customWidth="1"/>
    <col min="3" max="5" width="9.00390625" style="150" customWidth="1"/>
    <col min="6" max="6" width="33.125" style="150" customWidth="1"/>
    <col min="7" max="16384" width="9.00390625" style="150" customWidth="1"/>
  </cols>
  <sheetData>
    <row r="1" ht="14.25">
      <c r="A1" s="87" t="s">
        <v>545</v>
      </c>
    </row>
    <row r="2" spans="1:6" ht="36.75" customHeight="1">
      <c r="A2" s="151" t="s">
        <v>546</v>
      </c>
      <c r="B2" s="151"/>
      <c r="C2" s="152"/>
      <c r="D2" s="152"/>
      <c r="E2" s="152"/>
      <c r="F2" s="152"/>
    </row>
    <row r="3" spans="1:5" ht="21" customHeight="1">
      <c r="A3" s="153"/>
      <c r="B3" s="154" t="s">
        <v>2</v>
      </c>
      <c r="C3" s="153"/>
      <c r="D3" s="153"/>
      <c r="E3" s="155"/>
    </row>
    <row r="4" spans="1:2" ht="33.75" customHeight="1">
      <c r="A4" s="109" t="s">
        <v>547</v>
      </c>
      <c r="B4" s="156" t="s">
        <v>4</v>
      </c>
    </row>
    <row r="5" spans="1:2" ht="21.75" customHeight="1">
      <c r="A5" s="157" t="s">
        <v>548</v>
      </c>
      <c r="B5" s="158">
        <v>933</v>
      </c>
    </row>
    <row r="6" spans="1:2" ht="21.75" customHeight="1">
      <c r="A6" s="157" t="s">
        <v>549</v>
      </c>
      <c r="B6" s="158">
        <v>2985</v>
      </c>
    </row>
    <row r="7" spans="1:2" ht="21.75" customHeight="1">
      <c r="A7" s="157" t="s">
        <v>550</v>
      </c>
      <c r="B7" s="159">
        <v>12691</v>
      </c>
    </row>
    <row r="8" spans="1:2" ht="21.75" customHeight="1">
      <c r="A8" s="157" t="s">
        <v>551</v>
      </c>
      <c r="B8" s="158">
        <v>12691</v>
      </c>
    </row>
    <row r="9" spans="1:2" ht="21.75" customHeight="1">
      <c r="A9" s="160" t="s">
        <v>552</v>
      </c>
      <c r="B9" s="158"/>
    </row>
    <row r="10" spans="1:2" ht="21.75" customHeight="1">
      <c r="A10" s="157"/>
      <c r="B10" s="158"/>
    </row>
    <row r="11" spans="1:2" ht="21.75" customHeight="1">
      <c r="A11" s="109" t="s">
        <v>553</v>
      </c>
      <c r="B11" s="161">
        <f>SUM(B5:B7)</f>
        <v>16609</v>
      </c>
    </row>
  </sheetData>
  <sheetProtection/>
  <mergeCells count="1">
    <mergeCell ref="A2:B2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Zeros="0" workbookViewId="0" topLeftCell="A1">
      <pane xSplit="1" ySplit="5" topLeftCell="B135" activePane="bottomRight" state="frozen"/>
      <selection pane="bottomRight" activeCell="F3" sqref="F3"/>
    </sheetView>
  </sheetViews>
  <sheetFormatPr defaultColWidth="9.00390625" defaultRowHeight="14.25"/>
  <cols>
    <col min="1" max="1" width="35.125" style="0" customWidth="1"/>
    <col min="2" max="6" width="11.00390625" style="0" customWidth="1"/>
  </cols>
  <sheetData>
    <row r="1" ht="14.25">
      <c r="A1" s="128" t="s">
        <v>554</v>
      </c>
    </row>
    <row r="2" spans="1:6" ht="22.5">
      <c r="A2" s="129" t="s">
        <v>555</v>
      </c>
      <c r="B2" s="129"/>
      <c r="C2" s="129"/>
      <c r="D2" s="129"/>
      <c r="E2" s="129"/>
      <c r="F2" s="129"/>
    </row>
    <row r="3" spans="1:6" ht="14.25">
      <c r="A3" s="130"/>
      <c r="B3" s="131"/>
      <c r="C3" s="131"/>
      <c r="D3" s="131"/>
      <c r="E3" s="131"/>
      <c r="F3" s="132" t="s">
        <v>556</v>
      </c>
    </row>
    <row r="4" spans="1:6" ht="26.25" customHeight="1">
      <c r="A4" s="133" t="s">
        <v>508</v>
      </c>
      <c r="B4" s="62" t="s">
        <v>557</v>
      </c>
      <c r="C4" s="134" t="s">
        <v>558</v>
      </c>
      <c r="D4" s="134"/>
      <c r="E4" s="134"/>
      <c r="F4" s="62" t="s">
        <v>559</v>
      </c>
    </row>
    <row r="5" spans="1:6" ht="26.25" customHeight="1">
      <c r="A5" s="135"/>
      <c r="B5" s="65"/>
      <c r="C5" s="63" t="s">
        <v>560</v>
      </c>
      <c r="D5" s="63" t="s">
        <v>561</v>
      </c>
      <c r="E5" s="63" t="s">
        <v>562</v>
      </c>
      <c r="F5" s="65"/>
    </row>
    <row r="6" spans="1:6" ht="24" customHeight="1">
      <c r="A6" s="135" t="s">
        <v>563</v>
      </c>
      <c r="B6" s="136">
        <f aca="true" t="shared" si="0" ref="B6:F6">SUM(B7:B10)</f>
        <v>91210</v>
      </c>
      <c r="C6" s="136">
        <f t="shared" si="0"/>
        <v>198892</v>
      </c>
      <c r="D6" s="136">
        <f t="shared" si="0"/>
        <v>107682</v>
      </c>
      <c r="E6" s="136">
        <f t="shared" si="0"/>
        <v>91210</v>
      </c>
      <c r="F6" s="136">
        <f t="shared" si="0"/>
        <v>0</v>
      </c>
    </row>
    <row r="7" spans="1:6" ht="24" customHeight="1">
      <c r="A7" s="137" t="s">
        <v>564</v>
      </c>
      <c r="B7" s="138">
        <f>E7+F7</f>
        <v>35650</v>
      </c>
      <c r="C7" s="138">
        <v>71480</v>
      </c>
      <c r="D7" s="138">
        <v>35830</v>
      </c>
      <c r="E7" s="138">
        <v>35650</v>
      </c>
      <c r="F7" s="136"/>
    </row>
    <row r="8" spans="1:6" ht="24" customHeight="1">
      <c r="A8" s="137" t="s">
        <v>565</v>
      </c>
      <c r="B8" s="138">
        <f aca="true" t="shared" si="1" ref="B8:B68">E8+F8</f>
        <v>7182</v>
      </c>
      <c r="C8" s="138">
        <v>42352</v>
      </c>
      <c r="D8" s="138">
        <v>35170</v>
      </c>
      <c r="E8" s="138">
        <v>7182</v>
      </c>
      <c r="F8" s="136"/>
    </row>
    <row r="9" spans="1:6" ht="24" customHeight="1">
      <c r="A9" s="137" t="s">
        <v>566</v>
      </c>
      <c r="B9" s="138">
        <f t="shared" si="1"/>
        <v>40227</v>
      </c>
      <c r="C9" s="138">
        <v>68820</v>
      </c>
      <c r="D9" s="138">
        <v>28593</v>
      </c>
      <c r="E9" s="138">
        <v>40227</v>
      </c>
      <c r="F9" s="136"/>
    </row>
    <row r="10" spans="1:6" ht="24" customHeight="1">
      <c r="A10" s="137" t="s">
        <v>567</v>
      </c>
      <c r="B10" s="138">
        <f t="shared" si="1"/>
        <v>8151</v>
      </c>
      <c r="C10" s="138">
        <v>16240</v>
      </c>
      <c r="D10" s="138">
        <v>8089</v>
      </c>
      <c r="E10" s="138">
        <v>8151</v>
      </c>
      <c r="F10" s="136"/>
    </row>
    <row r="11" spans="1:6" ht="24" customHeight="1">
      <c r="A11" s="135" t="s">
        <v>568</v>
      </c>
      <c r="B11" s="136">
        <f aca="true" t="shared" si="2" ref="B11:F11">SUM(B12:B17,B22,B24,B27:B30)</f>
        <v>441316</v>
      </c>
      <c r="C11" s="136">
        <f t="shared" si="2"/>
        <v>559126</v>
      </c>
      <c r="D11" s="136">
        <f t="shared" si="2"/>
        <v>118502</v>
      </c>
      <c r="E11" s="136">
        <f t="shared" si="2"/>
        <v>440624</v>
      </c>
      <c r="F11" s="136">
        <f t="shared" si="2"/>
        <v>692</v>
      </c>
    </row>
    <row r="12" spans="1:6" ht="24" customHeight="1">
      <c r="A12" s="139" t="s">
        <v>569</v>
      </c>
      <c r="B12" s="138">
        <f t="shared" si="1"/>
        <v>264785</v>
      </c>
      <c r="C12" s="140">
        <v>315058</v>
      </c>
      <c r="D12" s="140">
        <v>50273</v>
      </c>
      <c r="E12" s="140">
        <f aca="true" t="shared" si="3" ref="E12:E74">C12-D12</f>
        <v>264785</v>
      </c>
      <c r="F12" s="141"/>
    </row>
    <row r="13" spans="1:6" ht="24" customHeight="1">
      <c r="A13" s="139" t="s">
        <v>570</v>
      </c>
      <c r="B13" s="138">
        <f t="shared" si="1"/>
        <v>4396</v>
      </c>
      <c r="C13" s="140">
        <v>4396</v>
      </c>
      <c r="D13" s="140"/>
      <c r="E13" s="140">
        <f t="shared" si="3"/>
        <v>4396</v>
      </c>
      <c r="F13" s="141"/>
    </row>
    <row r="14" spans="1:6" ht="24" customHeight="1">
      <c r="A14" s="139" t="s">
        <v>571</v>
      </c>
      <c r="B14" s="138">
        <f t="shared" si="1"/>
        <v>29199</v>
      </c>
      <c r="C14" s="140">
        <v>47726</v>
      </c>
      <c r="D14" s="140">
        <v>18527</v>
      </c>
      <c r="E14" s="140">
        <f t="shared" si="3"/>
        <v>29199</v>
      </c>
      <c r="F14" s="136"/>
    </row>
    <row r="15" spans="1:6" ht="24" customHeight="1">
      <c r="A15" s="139" t="s">
        <v>572</v>
      </c>
      <c r="B15" s="138">
        <f t="shared" si="1"/>
        <v>1744</v>
      </c>
      <c r="C15" s="140">
        <v>4180</v>
      </c>
      <c r="D15" s="140">
        <v>2436</v>
      </c>
      <c r="E15" s="140">
        <f t="shared" si="3"/>
        <v>1744</v>
      </c>
      <c r="F15" s="141"/>
    </row>
    <row r="16" spans="1:6" ht="24" customHeight="1">
      <c r="A16" s="142" t="s">
        <v>573</v>
      </c>
      <c r="B16" s="138">
        <f t="shared" si="1"/>
        <v>6025</v>
      </c>
      <c r="C16" s="140">
        <v>8610</v>
      </c>
      <c r="D16" s="140">
        <v>2585</v>
      </c>
      <c r="E16" s="140">
        <f t="shared" si="3"/>
        <v>6025</v>
      </c>
      <c r="F16" s="141"/>
    </row>
    <row r="17" spans="1:6" ht="24" customHeight="1">
      <c r="A17" s="142" t="s">
        <v>574</v>
      </c>
      <c r="B17" s="138">
        <f t="shared" si="1"/>
        <v>36178</v>
      </c>
      <c r="C17" s="140">
        <v>36178</v>
      </c>
      <c r="D17" s="140"/>
      <c r="E17" s="140">
        <f t="shared" si="3"/>
        <v>36178</v>
      </c>
      <c r="F17" s="141"/>
    </row>
    <row r="18" spans="1:6" ht="24" customHeight="1">
      <c r="A18" s="143" t="s">
        <v>575</v>
      </c>
      <c r="B18" s="138">
        <f t="shared" si="1"/>
        <v>4240</v>
      </c>
      <c r="C18" s="140">
        <v>4240</v>
      </c>
      <c r="D18" s="140"/>
      <c r="E18" s="140">
        <f t="shared" si="3"/>
        <v>4240</v>
      </c>
      <c r="F18" s="141"/>
    </row>
    <row r="19" spans="1:6" ht="24" customHeight="1">
      <c r="A19" s="143" t="s">
        <v>576</v>
      </c>
      <c r="B19" s="138">
        <f t="shared" si="1"/>
        <v>19412</v>
      </c>
      <c r="C19" s="140">
        <v>19412</v>
      </c>
      <c r="D19" s="140"/>
      <c r="E19" s="140">
        <f t="shared" si="3"/>
        <v>19412</v>
      </c>
      <c r="F19" s="141"/>
    </row>
    <row r="20" spans="1:6" ht="24" customHeight="1">
      <c r="A20" s="143" t="s">
        <v>577</v>
      </c>
      <c r="B20" s="138">
        <f t="shared" si="1"/>
        <v>2582</v>
      </c>
      <c r="C20" s="140">
        <v>2582</v>
      </c>
      <c r="D20" s="140"/>
      <c r="E20" s="140">
        <f t="shared" si="3"/>
        <v>2582</v>
      </c>
      <c r="F20" s="141"/>
    </row>
    <row r="21" spans="1:6" ht="24" customHeight="1">
      <c r="A21" s="143" t="s">
        <v>578</v>
      </c>
      <c r="B21" s="138">
        <f t="shared" si="1"/>
        <v>5884</v>
      </c>
      <c r="C21" s="140">
        <v>5884</v>
      </c>
      <c r="D21" s="140"/>
      <c r="E21" s="140">
        <f t="shared" si="3"/>
        <v>5884</v>
      </c>
      <c r="F21" s="141"/>
    </row>
    <row r="22" spans="1:6" ht="24" customHeight="1">
      <c r="A22" s="142" t="s">
        <v>579</v>
      </c>
      <c r="B22" s="138">
        <f t="shared" si="1"/>
        <v>0</v>
      </c>
      <c r="C22" s="140">
        <v>16894</v>
      </c>
      <c r="D22" s="140">
        <v>16894</v>
      </c>
      <c r="E22" s="140">
        <f t="shared" si="3"/>
        <v>0</v>
      </c>
      <c r="F22" s="141"/>
    </row>
    <row r="23" spans="1:6" ht="24" customHeight="1">
      <c r="A23" s="143" t="s">
        <v>580</v>
      </c>
      <c r="B23" s="138">
        <f t="shared" si="1"/>
        <v>0</v>
      </c>
      <c r="C23" s="140">
        <v>16894</v>
      </c>
      <c r="D23" s="140">
        <v>16894</v>
      </c>
      <c r="E23" s="140">
        <f t="shared" si="3"/>
        <v>0</v>
      </c>
      <c r="F23" s="141"/>
    </row>
    <row r="24" spans="1:6" ht="24" customHeight="1">
      <c r="A24" s="142" t="s">
        <v>581</v>
      </c>
      <c r="B24" s="138">
        <f t="shared" si="1"/>
        <v>91353</v>
      </c>
      <c r="C24" s="140">
        <v>119107</v>
      </c>
      <c r="D24" s="140">
        <v>27754</v>
      </c>
      <c r="E24" s="140">
        <f t="shared" si="3"/>
        <v>91353</v>
      </c>
      <c r="F24" s="141"/>
    </row>
    <row r="25" spans="1:6" ht="24" customHeight="1">
      <c r="A25" s="143" t="s">
        <v>582</v>
      </c>
      <c r="B25" s="138">
        <f t="shared" si="1"/>
        <v>80919</v>
      </c>
      <c r="C25" s="140">
        <v>80919</v>
      </c>
      <c r="D25" s="140"/>
      <c r="E25" s="140">
        <f t="shared" si="3"/>
        <v>80919</v>
      </c>
      <c r="F25" s="141"/>
    </row>
    <row r="26" spans="1:6" ht="24" customHeight="1">
      <c r="A26" s="143" t="s">
        <v>583</v>
      </c>
      <c r="B26" s="138">
        <f t="shared" si="1"/>
        <v>9426</v>
      </c>
      <c r="C26" s="140">
        <v>37032</v>
      </c>
      <c r="D26" s="140">
        <v>27606</v>
      </c>
      <c r="E26" s="140">
        <f t="shared" si="3"/>
        <v>9426</v>
      </c>
      <c r="F26" s="141"/>
    </row>
    <row r="27" spans="1:6" ht="24" customHeight="1">
      <c r="A27" s="142" t="s">
        <v>584</v>
      </c>
      <c r="B27" s="138">
        <f t="shared" si="1"/>
        <v>3107</v>
      </c>
      <c r="C27" s="140">
        <v>2415</v>
      </c>
      <c r="D27" s="140"/>
      <c r="E27" s="140">
        <f t="shared" si="3"/>
        <v>2415</v>
      </c>
      <c r="F27" s="140">
        <v>692</v>
      </c>
    </row>
    <row r="28" spans="1:6" ht="24" customHeight="1">
      <c r="A28" s="139" t="s">
        <v>585</v>
      </c>
      <c r="B28" s="138">
        <f t="shared" si="1"/>
        <v>4160</v>
      </c>
      <c r="C28" s="140">
        <v>4160</v>
      </c>
      <c r="D28" s="140"/>
      <c r="E28" s="140">
        <f t="shared" si="3"/>
        <v>4160</v>
      </c>
      <c r="F28" s="141"/>
    </row>
    <row r="29" spans="1:6" ht="24" customHeight="1">
      <c r="A29" s="139" t="s">
        <v>586</v>
      </c>
      <c r="B29" s="138">
        <f t="shared" si="1"/>
        <v>26</v>
      </c>
      <c r="C29" s="140">
        <v>26</v>
      </c>
      <c r="D29" s="140"/>
      <c r="E29" s="140">
        <f t="shared" si="3"/>
        <v>26</v>
      </c>
      <c r="F29" s="141"/>
    </row>
    <row r="30" spans="1:6" ht="24" customHeight="1">
      <c r="A30" s="142" t="s">
        <v>587</v>
      </c>
      <c r="B30" s="138">
        <f t="shared" si="1"/>
        <v>343</v>
      </c>
      <c r="C30" s="140">
        <v>376</v>
      </c>
      <c r="D30" s="140">
        <v>33</v>
      </c>
      <c r="E30" s="140">
        <f t="shared" si="3"/>
        <v>343</v>
      </c>
      <c r="F30" s="141"/>
    </row>
    <row r="31" spans="1:6" ht="24" customHeight="1">
      <c r="A31" s="144" t="s">
        <v>588</v>
      </c>
      <c r="B31" s="136">
        <f aca="true" t="shared" si="4" ref="B31:F31">SUM(B32,B35,B37,B42,B57,B61,B66,B76,B87,B91,B129,B132,B136,B139)</f>
        <v>304537</v>
      </c>
      <c r="C31" s="136">
        <f t="shared" si="4"/>
        <v>344487</v>
      </c>
      <c r="D31" s="136">
        <f t="shared" si="4"/>
        <v>83070</v>
      </c>
      <c r="E31" s="136">
        <f t="shared" si="4"/>
        <v>261417</v>
      </c>
      <c r="F31" s="136">
        <f t="shared" si="4"/>
        <v>43120</v>
      </c>
    </row>
    <row r="32" spans="1:6" ht="24" customHeight="1">
      <c r="A32" s="142" t="s">
        <v>589</v>
      </c>
      <c r="B32" s="138">
        <f aca="true" t="shared" si="5" ref="B32:F32">SUM(B33:B34)</f>
        <v>256</v>
      </c>
      <c r="C32" s="138">
        <f t="shared" si="5"/>
        <v>256</v>
      </c>
      <c r="D32" s="138">
        <f t="shared" si="5"/>
        <v>0</v>
      </c>
      <c r="E32" s="138">
        <f t="shared" si="5"/>
        <v>256</v>
      </c>
      <c r="F32" s="138">
        <f t="shared" si="5"/>
        <v>0</v>
      </c>
    </row>
    <row r="33" spans="1:6" ht="24" customHeight="1">
      <c r="A33" s="145" t="s">
        <v>590</v>
      </c>
      <c r="B33" s="138">
        <f t="shared" si="1"/>
        <v>250</v>
      </c>
      <c r="C33" s="146">
        <v>250</v>
      </c>
      <c r="D33" s="147"/>
      <c r="E33" s="140">
        <f t="shared" si="3"/>
        <v>250</v>
      </c>
      <c r="F33" s="146"/>
    </row>
    <row r="34" spans="1:6" ht="24" customHeight="1">
      <c r="A34" s="145" t="s">
        <v>591</v>
      </c>
      <c r="B34" s="138">
        <f t="shared" si="1"/>
        <v>6</v>
      </c>
      <c r="C34" s="146">
        <v>6</v>
      </c>
      <c r="D34" s="147"/>
      <c r="E34" s="140">
        <f t="shared" si="3"/>
        <v>6</v>
      </c>
      <c r="F34" s="146"/>
    </row>
    <row r="35" spans="1:6" ht="24" customHeight="1">
      <c r="A35" s="148" t="s">
        <v>592</v>
      </c>
      <c r="B35" s="138">
        <f aca="true" t="shared" si="6" ref="B35:F35">SUM(B36)</f>
        <v>0</v>
      </c>
      <c r="C35" s="138">
        <f t="shared" si="6"/>
        <v>235</v>
      </c>
      <c r="D35" s="138">
        <f t="shared" si="6"/>
        <v>235</v>
      </c>
      <c r="E35" s="138">
        <f t="shared" si="6"/>
        <v>0</v>
      </c>
      <c r="F35" s="138">
        <f t="shared" si="6"/>
        <v>0</v>
      </c>
    </row>
    <row r="36" spans="1:6" ht="24" customHeight="1">
      <c r="A36" s="145" t="s">
        <v>593</v>
      </c>
      <c r="B36" s="138">
        <f t="shared" si="1"/>
        <v>0</v>
      </c>
      <c r="C36" s="146">
        <v>235</v>
      </c>
      <c r="D36" s="147">
        <v>235</v>
      </c>
      <c r="E36" s="140">
        <f t="shared" si="3"/>
        <v>0</v>
      </c>
      <c r="F36" s="146"/>
    </row>
    <row r="37" spans="1:6" ht="24" customHeight="1">
      <c r="A37" s="142" t="s">
        <v>594</v>
      </c>
      <c r="B37" s="138">
        <f aca="true" t="shared" si="7" ref="B37:F37">SUM(B38:B41)</f>
        <v>194</v>
      </c>
      <c r="C37" s="138">
        <f t="shared" si="7"/>
        <v>414</v>
      </c>
      <c r="D37" s="138">
        <f t="shared" si="7"/>
        <v>220</v>
      </c>
      <c r="E37" s="138">
        <f t="shared" si="7"/>
        <v>194</v>
      </c>
      <c r="F37" s="138">
        <f t="shared" si="7"/>
        <v>0</v>
      </c>
    </row>
    <row r="38" spans="1:6" ht="24" customHeight="1">
      <c r="A38" s="145" t="s">
        <v>595</v>
      </c>
      <c r="B38" s="138">
        <f t="shared" si="1"/>
        <v>0</v>
      </c>
      <c r="C38" s="146">
        <v>30</v>
      </c>
      <c r="D38" s="147">
        <v>30</v>
      </c>
      <c r="E38" s="140">
        <f t="shared" si="3"/>
        <v>0</v>
      </c>
      <c r="F38" s="146"/>
    </row>
    <row r="39" spans="1:6" ht="24" customHeight="1">
      <c r="A39" s="145" t="s">
        <v>596</v>
      </c>
      <c r="B39" s="138">
        <f t="shared" si="1"/>
        <v>0</v>
      </c>
      <c r="C39" s="146">
        <v>160</v>
      </c>
      <c r="D39" s="147">
        <v>160</v>
      </c>
      <c r="E39" s="140">
        <f t="shared" si="3"/>
        <v>0</v>
      </c>
      <c r="F39" s="146"/>
    </row>
    <row r="40" spans="1:6" ht="24" customHeight="1">
      <c r="A40" s="145" t="s">
        <v>597</v>
      </c>
      <c r="B40" s="138">
        <f t="shared" si="1"/>
        <v>0</v>
      </c>
      <c r="C40" s="146">
        <v>30</v>
      </c>
      <c r="D40" s="147">
        <v>30</v>
      </c>
      <c r="E40" s="140">
        <f t="shared" si="3"/>
        <v>0</v>
      </c>
      <c r="F40" s="146"/>
    </row>
    <row r="41" spans="1:6" ht="24" customHeight="1">
      <c r="A41" s="145" t="s">
        <v>598</v>
      </c>
      <c r="B41" s="138">
        <f t="shared" si="1"/>
        <v>194</v>
      </c>
      <c r="C41" s="146">
        <v>194</v>
      </c>
      <c r="D41" s="147"/>
      <c r="E41" s="140">
        <f t="shared" si="3"/>
        <v>194</v>
      </c>
      <c r="F41" s="146"/>
    </row>
    <row r="42" spans="1:6" ht="24" customHeight="1">
      <c r="A42" s="142" t="s">
        <v>599</v>
      </c>
      <c r="B42" s="138">
        <f aca="true" t="shared" si="8" ref="B42:F42">SUM(B43:B56)</f>
        <v>42958</v>
      </c>
      <c r="C42" s="138">
        <f t="shared" si="8"/>
        <v>30633</v>
      </c>
      <c r="D42" s="138">
        <f t="shared" si="8"/>
        <v>22822</v>
      </c>
      <c r="E42" s="138">
        <f t="shared" si="8"/>
        <v>7811</v>
      </c>
      <c r="F42" s="138">
        <f t="shared" si="8"/>
        <v>35147</v>
      </c>
    </row>
    <row r="43" spans="1:6" ht="24" customHeight="1">
      <c r="A43" s="145" t="s">
        <v>600</v>
      </c>
      <c r="B43" s="138">
        <f t="shared" si="1"/>
        <v>4417</v>
      </c>
      <c r="C43" s="146">
        <v>4417</v>
      </c>
      <c r="D43" s="147"/>
      <c r="E43" s="140">
        <f t="shared" si="3"/>
        <v>4417</v>
      </c>
      <c r="F43" s="146"/>
    </row>
    <row r="44" spans="1:6" ht="24" customHeight="1">
      <c r="A44" s="145" t="s">
        <v>601</v>
      </c>
      <c r="B44" s="138">
        <f t="shared" si="1"/>
        <v>535</v>
      </c>
      <c r="C44" s="146">
        <v>0</v>
      </c>
      <c r="D44" s="147"/>
      <c r="E44" s="140">
        <f t="shared" si="3"/>
        <v>0</v>
      </c>
      <c r="F44" s="146">
        <v>535</v>
      </c>
    </row>
    <row r="45" spans="1:6" ht="24" customHeight="1">
      <c r="A45" s="145" t="s">
        <v>602</v>
      </c>
      <c r="B45" s="138">
        <f t="shared" si="1"/>
        <v>1620</v>
      </c>
      <c r="C45" s="146">
        <v>3023</v>
      </c>
      <c r="D45" s="147">
        <v>1403</v>
      </c>
      <c r="E45" s="140">
        <f t="shared" si="3"/>
        <v>1620</v>
      </c>
      <c r="F45" s="146"/>
    </row>
    <row r="46" spans="1:6" ht="24" customHeight="1">
      <c r="A46" s="145" t="s">
        <v>603</v>
      </c>
      <c r="B46" s="138">
        <f t="shared" si="1"/>
        <v>27828</v>
      </c>
      <c r="C46" s="146">
        <v>0</v>
      </c>
      <c r="D46" s="147"/>
      <c r="E46" s="140">
        <f t="shared" si="3"/>
        <v>0</v>
      </c>
      <c r="F46" s="146">
        <v>27828</v>
      </c>
    </row>
    <row r="47" spans="1:6" ht="24" customHeight="1">
      <c r="A47" s="145" t="s">
        <v>604</v>
      </c>
      <c r="B47" s="138">
        <f t="shared" si="1"/>
        <v>480</v>
      </c>
      <c r="C47" s="146">
        <v>2600</v>
      </c>
      <c r="D47" s="147">
        <v>2120</v>
      </c>
      <c r="E47" s="140">
        <f t="shared" si="3"/>
        <v>480</v>
      </c>
      <c r="F47" s="146"/>
    </row>
    <row r="48" spans="1:6" ht="24" customHeight="1">
      <c r="A48" s="145" t="s">
        <v>605</v>
      </c>
      <c r="B48" s="138">
        <f t="shared" si="1"/>
        <v>0</v>
      </c>
      <c r="C48" s="146">
        <v>100</v>
      </c>
      <c r="D48" s="147">
        <v>100</v>
      </c>
      <c r="E48" s="140">
        <f t="shared" si="3"/>
        <v>0</v>
      </c>
      <c r="F48" s="146"/>
    </row>
    <row r="49" spans="1:6" ht="24" customHeight="1">
      <c r="A49" s="145" t="s">
        <v>606</v>
      </c>
      <c r="B49" s="138">
        <f t="shared" si="1"/>
        <v>0</v>
      </c>
      <c r="C49" s="146">
        <v>2325</v>
      </c>
      <c r="D49" s="147">
        <v>2325</v>
      </c>
      <c r="E49" s="140">
        <f t="shared" si="3"/>
        <v>0</v>
      </c>
      <c r="F49" s="146"/>
    </row>
    <row r="50" spans="1:6" ht="28.5">
      <c r="A50" s="145" t="s">
        <v>607</v>
      </c>
      <c r="B50" s="138">
        <f t="shared" si="1"/>
        <v>0</v>
      </c>
      <c r="C50" s="146">
        <v>170</v>
      </c>
      <c r="D50" s="147">
        <v>170</v>
      </c>
      <c r="E50" s="140">
        <f t="shared" si="3"/>
        <v>0</v>
      </c>
      <c r="F50" s="146"/>
    </row>
    <row r="51" spans="1:6" ht="24" customHeight="1">
      <c r="A51" s="145" t="s">
        <v>608</v>
      </c>
      <c r="B51" s="138">
        <f t="shared" si="1"/>
        <v>973</v>
      </c>
      <c r="C51" s="146">
        <v>7411</v>
      </c>
      <c r="D51" s="147">
        <v>6438</v>
      </c>
      <c r="E51" s="140">
        <f t="shared" si="3"/>
        <v>973</v>
      </c>
      <c r="F51" s="146"/>
    </row>
    <row r="52" spans="1:6" ht="24" customHeight="1">
      <c r="A52" s="145" t="s">
        <v>609</v>
      </c>
      <c r="B52" s="138">
        <f t="shared" si="1"/>
        <v>0</v>
      </c>
      <c r="C52" s="146">
        <v>100</v>
      </c>
      <c r="D52" s="147">
        <v>100</v>
      </c>
      <c r="E52" s="140">
        <f t="shared" si="3"/>
        <v>0</v>
      </c>
      <c r="F52" s="146"/>
    </row>
    <row r="53" spans="1:6" ht="24" customHeight="1">
      <c r="A53" s="145" t="s">
        <v>610</v>
      </c>
      <c r="B53" s="138">
        <f t="shared" si="1"/>
        <v>206</v>
      </c>
      <c r="C53" s="146">
        <v>7126</v>
      </c>
      <c r="D53" s="147">
        <v>6920</v>
      </c>
      <c r="E53" s="140">
        <f t="shared" si="3"/>
        <v>206</v>
      </c>
      <c r="F53" s="146"/>
    </row>
    <row r="54" spans="1:6" ht="24" customHeight="1">
      <c r="A54" s="145" t="s">
        <v>611</v>
      </c>
      <c r="B54" s="138">
        <f t="shared" si="1"/>
        <v>115</v>
      </c>
      <c r="C54" s="146">
        <v>3361</v>
      </c>
      <c r="D54" s="147">
        <v>3246</v>
      </c>
      <c r="E54" s="140">
        <f t="shared" si="3"/>
        <v>115</v>
      </c>
      <c r="F54" s="146"/>
    </row>
    <row r="55" spans="1:6" ht="24" customHeight="1">
      <c r="A55" s="145" t="s">
        <v>612</v>
      </c>
      <c r="B55" s="138">
        <f t="shared" si="1"/>
        <v>6470</v>
      </c>
      <c r="C55" s="146">
        <v>0</v>
      </c>
      <c r="D55" s="147"/>
      <c r="E55" s="140">
        <f t="shared" si="3"/>
        <v>0</v>
      </c>
      <c r="F55" s="146">
        <v>6470</v>
      </c>
    </row>
    <row r="56" spans="1:6" ht="24" customHeight="1">
      <c r="A56" s="145" t="s">
        <v>613</v>
      </c>
      <c r="B56" s="138">
        <f t="shared" si="1"/>
        <v>314</v>
      </c>
      <c r="C56" s="146">
        <v>0</v>
      </c>
      <c r="D56" s="147"/>
      <c r="E56" s="140">
        <f t="shared" si="3"/>
        <v>0</v>
      </c>
      <c r="F56" s="146">
        <v>314</v>
      </c>
    </row>
    <row r="57" spans="1:6" ht="24" customHeight="1">
      <c r="A57" s="142" t="s">
        <v>614</v>
      </c>
      <c r="B57" s="138">
        <f aca="true" t="shared" si="9" ref="B57:F57">SUM(B58:B60)</f>
        <v>322</v>
      </c>
      <c r="C57" s="138">
        <f t="shared" si="9"/>
        <v>664</v>
      </c>
      <c r="D57" s="138">
        <f t="shared" si="9"/>
        <v>342</v>
      </c>
      <c r="E57" s="138">
        <f t="shared" si="9"/>
        <v>322</v>
      </c>
      <c r="F57" s="138">
        <f t="shared" si="9"/>
        <v>0</v>
      </c>
    </row>
    <row r="58" spans="1:6" ht="24" customHeight="1">
      <c r="A58" s="145" t="s">
        <v>615</v>
      </c>
      <c r="B58" s="138">
        <f t="shared" si="1"/>
        <v>322</v>
      </c>
      <c r="C58" s="146">
        <v>324</v>
      </c>
      <c r="D58" s="147">
        <v>2</v>
      </c>
      <c r="E58" s="140">
        <f t="shared" si="3"/>
        <v>322</v>
      </c>
      <c r="F58" s="146"/>
    </row>
    <row r="59" spans="1:6" ht="24" customHeight="1">
      <c r="A59" s="145" t="s">
        <v>616</v>
      </c>
      <c r="B59" s="138">
        <f t="shared" si="1"/>
        <v>0</v>
      </c>
      <c r="C59" s="146">
        <v>250</v>
      </c>
      <c r="D59" s="147">
        <v>250</v>
      </c>
      <c r="E59" s="140">
        <f t="shared" si="3"/>
        <v>0</v>
      </c>
      <c r="F59" s="146"/>
    </row>
    <row r="60" spans="1:6" ht="24" customHeight="1">
      <c r="A60" s="145" t="s">
        <v>617</v>
      </c>
      <c r="B60" s="138">
        <f t="shared" si="1"/>
        <v>0</v>
      </c>
      <c r="C60" s="146">
        <v>90</v>
      </c>
      <c r="D60" s="147">
        <v>90</v>
      </c>
      <c r="E60" s="140">
        <f t="shared" si="3"/>
        <v>0</v>
      </c>
      <c r="F60" s="146"/>
    </row>
    <row r="61" spans="1:6" ht="24" customHeight="1">
      <c r="A61" s="142" t="s">
        <v>618</v>
      </c>
      <c r="B61" s="138">
        <f aca="true" t="shared" si="10" ref="B61:F61">SUM(B62:B65)</f>
        <v>1456</v>
      </c>
      <c r="C61" s="138">
        <f t="shared" si="10"/>
        <v>1527</v>
      </c>
      <c r="D61" s="138">
        <f t="shared" si="10"/>
        <v>75</v>
      </c>
      <c r="E61" s="138">
        <f t="shared" si="10"/>
        <v>1452</v>
      </c>
      <c r="F61" s="138">
        <f t="shared" si="10"/>
        <v>4</v>
      </c>
    </row>
    <row r="62" spans="1:6" ht="24" customHeight="1">
      <c r="A62" s="145" t="s">
        <v>619</v>
      </c>
      <c r="B62" s="138">
        <f t="shared" si="1"/>
        <v>12</v>
      </c>
      <c r="C62" s="146">
        <v>12</v>
      </c>
      <c r="D62" s="147"/>
      <c r="E62" s="140">
        <f t="shared" si="3"/>
        <v>12</v>
      </c>
      <c r="F62" s="146"/>
    </row>
    <row r="63" spans="1:6" ht="24" customHeight="1">
      <c r="A63" s="145" t="s">
        <v>620</v>
      </c>
      <c r="B63" s="138">
        <f t="shared" si="1"/>
        <v>10</v>
      </c>
      <c r="C63" s="146">
        <v>10</v>
      </c>
      <c r="D63" s="147"/>
      <c r="E63" s="140">
        <f t="shared" si="3"/>
        <v>10</v>
      </c>
      <c r="F63" s="146"/>
    </row>
    <row r="64" spans="1:6" ht="28.5">
      <c r="A64" s="145" t="s">
        <v>621</v>
      </c>
      <c r="B64" s="138">
        <f t="shared" si="1"/>
        <v>413</v>
      </c>
      <c r="C64" s="146">
        <v>488</v>
      </c>
      <c r="D64" s="147">
        <v>75</v>
      </c>
      <c r="E64" s="140">
        <f t="shared" si="3"/>
        <v>413</v>
      </c>
      <c r="F64" s="146"/>
    </row>
    <row r="65" spans="1:6" ht="24" customHeight="1">
      <c r="A65" s="145" t="s">
        <v>622</v>
      </c>
      <c r="B65" s="138">
        <f t="shared" si="1"/>
        <v>1021</v>
      </c>
      <c r="C65" s="146">
        <v>1017</v>
      </c>
      <c r="D65" s="147"/>
      <c r="E65" s="140">
        <f t="shared" si="3"/>
        <v>1017</v>
      </c>
      <c r="F65" s="146">
        <v>4</v>
      </c>
    </row>
    <row r="66" spans="1:6" ht="24" customHeight="1">
      <c r="A66" s="148" t="s">
        <v>623</v>
      </c>
      <c r="B66" s="138">
        <f aca="true" t="shared" si="11" ref="B66:F66">SUM(B67:B75)</f>
        <v>32083</v>
      </c>
      <c r="C66" s="138">
        <f t="shared" si="11"/>
        <v>64992</v>
      </c>
      <c r="D66" s="138">
        <f t="shared" si="11"/>
        <v>32909</v>
      </c>
      <c r="E66" s="138">
        <f t="shared" si="11"/>
        <v>32083</v>
      </c>
      <c r="F66" s="138">
        <f t="shared" si="11"/>
        <v>0</v>
      </c>
    </row>
    <row r="67" spans="1:6" ht="24" customHeight="1">
      <c r="A67" s="145" t="s">
        <v>624</v>
      </c>
      <c r="B67" s="138">
        <f t="shared" si="1"/>
        <v>20</v>
      </c>
      <c r="C67" s="146">
        <v>20</v>
      </c>
      <c r="D67" s="147"/>
      <c r="E67" s="140">
        <f t="shared" si="3"/>
        <v>20</v>
      </c>
      <c r="F67" s="146"/>
    </row>
    <row r="68" spans="1:6" ht="24" customHeight="1">
      <c r="A68" s="145" t="s">
        <v>625</v>
      </c>
      <c r="B68" s="138">
        <f t="shared" si="1"/>
        <v>290</v>
      </c>
      <c r="C68" s="146">
        <v>498</v>
      </c>
      <c r="D68" s="147">
        <v>208</v>
      </c>
      <c r="E68" s="140">
        <f t="shared" si="3"/>
        <v>290</v>
      </c>
      <c r="F68" s="146"/>
    </row>
    <row r="69" spans="1:6" ht="24" customHeight="1">
      <c r="A69" s="145" t="s">
        <v>626</v>
      </c>
      <c r="B69" s="138">
        <f aca="true" t="shared" si="12" ref="B69:B126">E69+F69</f>
        <v>254</v>
      </c>
      <c r="C69" s="146">
        <v>604</v>
      </c>
      <c r="D69" s="147">
        <v>350</v>
      </c>
      <c r="E69" s="140">
        <f t="shared" si="3"/>
        <v>254</v>
      </c>
      <c r="F69" s="146"/>
    </row>
    <row r="70" spans="1:6" ht="24" customHeight="1">
      <c r="A70" s="145" t="s">
        <v>627</v>
      </c>
      <c r="B70" s="138">
        <f t="shared" si="12"/>
        <v>13051</v>
      </c>
      <c r="C70" s="146">
        <v>13051</v>
      </c>
      <c r="D70" s="147"/>
      <c r="E70" s="140">
        <f t="shared" si="3"/>
        <v>13051</v>
      </c>
      <c r="F70" s="146"/>
    </row>
    <row r="71" spans="1:6" ht="24" customHeight="1">
      <c r="A71" s="145" t="s">
        <v>628</v>
      </c>
      <c r="B71" s="138">
        <f t="shared" si="12"/>
        <v>542</v>
      </c>
      <c r="C71" s="146">
        <v>542</v>
      </c>
      <c r="D71" s="147"/>
      <c r="E71" s="140">
        <f t="shared" si="3"/>
        <v>542</v>
      </c>
      <c r="F71" s="146"/>
    </row>
    <row r="72" spans="1:6" ht="24" customHeight="1">
      <c r="A72" s="145" t="s">
        <v>629</v>
      </c>
      <c r="B72" s="138">
        <f t="shared" si="12"/>
        <v>7601</v>
      </c>
      <c r="C72" s="146">
        <v>7601</v>
      </c>
      <c r="D72" s="147"/>
      <c r="E72" s="140">
        <f t="shared" si="3"/>
        <v>7601</v>
      </c>
      <c r="F72" s="146"/>
    </row>
    <row r="73" spans="1:6" ht="24" customHeight="1">
      <c r="A73" s="145" t="s">
        <v>630</v>
      </c>
      <c r="B73" s="138">
        <f t="shared" si="12"/>
        <v>8085</v>
      </c>
      <c r="C73" s="146">
        <v>19972</v>
      </c>
      <c r="D73" s="147">
        <v>11887</v>
      </c>
      <c r="E73" s="140">
        <f t="shared" si="3"/>
        <v>8085</v>
      </c>
      <c r="F73" s="146"/>
    </row>
    <row r="74" spans="1:6" ht="24" customHeight="1">
      <c r="A74" s="145" t="s">
        <v>631</v>
      </c>
      <c r="B74" s="138">
        <f t="shared" si="12"/>
        <v>2100</v>
      </c>
      <c r="C74" s="146">
        <v>22100</v>
      </c>
      <c r="D74" s="147">
        <v>20000</v>
      </c>
      <c r="E74" s="140">
        <f t="shared" si="3"/>
        <v>2100</v>
      </c>
      <c r="F74" s="146"/>
    </row>
    <row r="75" spans="1:6" ht="24" customHeight="1">
      <c r="A75" s="145" t="s">
        <v>632</v>
      </c>
      <c r="B75" s="138">
        <f t="shared" si="12"/>
        <v>140</v>
      </c>
      <c r="C75" s="146">
        <v>604</v>
      </c>
      <c r="D75" s="147">
        <v>464</v>
      </c>
      <c r="E75" s="140">
        <f aca="true" t="shared" si="13" ref="E75:E131">C75-D75</f>
        <v>140</v>
      </c>
      <c r="F75" s="146"/>
    </row>
    <row r="76" spans="1:6" ht="24" customHeight="1">
      <c r="A76" s="142" t="s">
        <v>633</v>
      </c>
      <c r="B76" s="138">
        <f aca="true" t="shared" si="14" ref="B76:F76">SUM(B77:B86)</f>
        <v>30739</v>
      </c>
      <c r="C76" s="138">
        <f t="shared" si="14"/>
        <v>36233</v>
      </c>
      <c r="D76" s="138">
        <f t="shared" si="14"/>
        <v>5494</v>
      </c>
      <c r="E76" s="138">
        <f t="shared" si="14"/>
        <v>30739</v>
      </c>
      <c r="F76" s="138">
        <f t="shared" si="14"/>
        <v>0</v>
      </c>
    </row>
    <row r="77" spans="1:6" ht="24" customHeight="1">
      <c r="A77" s="145" t="s">
        <v>634</v>
      </c>
      <c r="B77" s="138">
        <f t="shared" si="12"/>
        <v>465</v>
      </c>
      <c r="C77" s="146">
        <v>465</v>
      </c>
      <c r="D77" s="147"/>
      <c r="E77" s="140">
        <f t="shared" si="13"/>
        <v>465</v>
      </c>
      <c r="F77" s="146"/>
    </row>
    <row r="78" spans="1:6" ht="24" customHeight="1">
      <c r="A78" s="145" t="s">
        <v>635</v>
      </c>
      <c r="B78" s="138">
        <f t="shared" si="12"/>
        <v>73</v>
      </c>
      <c r="C78" s="146">
        <v>351</v>
      </c>
      <c r="D78" s="147">
        <v>278</v>
      </c>
      <c r="E78" s="140">
        <f t="shared" si="13"/>
        <v>73</v>
      </c>
      <c r="F78" s="146"/>
    </row>
    <row r="79" spans="1:6" ht="24" customHeight="1">
      <c r="A79" s="145" t="s">
        <v>636</v>
      </c>
      <c r="B79" s="138">
        <f t="shared" si="12"/>
        <v>20112</v>
      </c>
      <c r="C79" s="146">
        <v>20112</v>
      </c>
      <c r="D79" s="147"/>
      <c r="E79" s="140">
        <f t="shared" si="13"/>
        <v>20112</v>
      </c>
      <c r="F79" s="146"/>
    </row>
    <row r="80" spans="1:6" ht="24" customHeight="1">
      <c r="A80" s="145" t="s">
        <v>637</v>
      </c>
      <c r="B80" s="138">
        <f t="shared" si="12"/>
        <v>1500</v>
      </c>
      <c r="C80" s="146">
        <v>1500</v>
      </c>
      <c r="D80" s="147"/>
      <c r="E80" s="140">
        <f t="shared" si="13"/>
        <v>1500</v>
      </c>
      <c r="F80" s="146"/>
    </row>
    <row r="81" spans="1:6" ht="24" customHeight="1">
      <c r="A81" s="145" t="s">
        <v>638</v>
      </c>
      <c r="B81" s="138">
        <f t="shared" si="12"/>
        <v>4705</v>
      </c>
      <c r="C81" s="146">
        <v>4705</v>
      </c>
      <c r="D81" s="147"/>
      <c r="E81" s="140">
        <f t="shared" si="13"/>
        <v>4705</v>
      </c>
      <c r="F81" s="146"/>
    </row>
    <row r="82" spans="1:6" ht="24" customHeight="1">
      <c r="A82" s="145" t="s">
        <v>639</v>
      </c>
      <c r="B82" s="138">
        <f t="shared" si="12"/>
        <v>1438</v>
      </c>
      <c r="C82" s="146">
        <v>1438</v>
      </c>
      <c r="D82" s="147"/>
      <c r="E82" s="140">
        <f t="shared" si="13"/>
        <v>1438</v>
      </c>
      <c r="F82" s="146"/>
    </row>
    <row r="83" spans="1:6" ht="24" customHeight="1">
      <c r="A83" s="145" t="s">
        <v>640</v>
      </c>
      <c r="B83" s="138">
        <f t="shared" si="12"/>
        <v>0</v>
      </c>
      <c r="C83" s="146">
        <v>372</v>
      </c>
      <c r="D83" s="147">
        <v>372</v>
      </c>
      <c r="E83" s="140">
        <f t="shared" si="13"/>
        <v>0</v>
      </c>
      <c r="F83" s="146"/>
    </row>
    <row r="84" spans="1:6" ht="24" customHeight="1">
      <c r="A84" s="145" t="s">
        <v>641</v>
      </c>
      <c r="B84" s="138">
        <f t="shared" si="12"/>
        <v>0</v>
      </c>
      <c r="C84" s="146">
        <v>1926</v>
      </c>
      <c r="D84" s="147">
        <v>1926</v>
      </c>
      <c r="E84" s="140">
        <f t="shared" si="13"/>
        <v>0</v>
      </c>
      <c r="F84" s="146"/>
    </row>
    <row r="85" spans="1:6" ht="24" customHeight="1">
      <c r="A85" s="145" t="s">
        <v>642</v>
      </c>
      <c r="B85" s="138">
        <f t="shared" si="12"/>
        <v>1915</v>
      </c>
      <c r="C85" s="146">
        <v>1945</v>
      </c>
      <c r="D85" s="147">
        <v>30</v>
      </c>
      <c r="E85" s="140">
        <f t="shared" si="13"/>
        <v>1915</v>
      </c>
      <c r="F85" s="146"/>
    </row>
    <row r="86" spans="1:6" ht="24" customHeight="1">
      <c r="A86" s="145" t="s">
        <v>643</v>
      </c>
      <c r="B86" s="138">
        <f t="shared" si="12"/>
        <v>531</v>
      </c>
      <c r="C86" s="146">
        <v>3419</v>
      </c>
      <c r="D86" s="147">
        <v>2888</v>
      </c>
      <c r="E86" s="140">
        <f t="shared" si="13"/>
        <v>531</v>
      </c>
      <c r="F86" s="146"/>
    </row>
    <row r="87" spans="1:6" ht="24" customHeight="1">
      <c r="A87" s="142" t="s">
        <v>644</v>
      </c>
      <c r="B87" s="138">
        <f aca="true" t="shared" si="15" ref="B87:F87">SUM(B88:B90)</f>
        <v>2095</v>
      </c>
      <c r="C87" s="138">
        <f t="shared" si="15"/>
        <v>11095</v>
      </c>
      <c r="D87" s="138">
        <f t="shared" si="15"/>
        <v>9000</v>
      </c>
      <c r="E87" s="138">
        <f t="shared" si="15"/>
        <v>2095</v>
      </c>
      <c r="F87" s="138">
        <f t="shared" si="15"/>
        <v>0</v>
      </c>
    </row>
    <row r="88" spans="1:6" ht="24" customHeight="1">
      <c r="A88" s="145" t="s">
        <v>645</v>
      </c>
      <c r="B88" s="138">
        <f t="shared" si="12"/>
        <v>99</v>
      </c>
      <c r="C88" s="146">
        <v>99</v>
      </c>
      <c r="D88" s="147"/>
      <c r="E88" s="140">
        <f t="shared" si="13"/>
        <v>99</v>
      </c>
      <c r="F88" s="146"/>
    </row>
    <row r="89" spans="1:6" ht="24" customHeight="1">
      <c r="A89" s="145" t="s">
        <v>646</v>
      </c>
      <c r="B89" s="138">
        <f t="shared" si="12"/>
        <v>0</v>
      </c>
      <c r="C89" s="146">
        <v>9000</v>
      </c>
      <c r="D89" s="147">
        <v>9000</v>
      </c>
      <c r="E89" s="140">
        <f t="shared" si="13"/>
        <v>0</v>
      </c>
      <c r="F89" s="146"/>
    </row>
    <row r="90" spans="1:6" ht="24" customHeight="1">
      <c r="A90" s="145" t="s">
        <v>647</v>
      </c>
      <c r="B90" s="138">
        <f t="shared" si="12"/>
        <v>1996</v>
      </c>
      <c r="C90" s="146">
        <v>1996</v>
      </c>
      <c r="D90" s="147"/>
      <c r="E90" s="140">
        <f t="shared" si="13"/>
        <v>1996</v>
      </c>
      <c r="F90" s="146"/>
    </row>
    <row r="91" spans="1:6" ht="24" customHeight="1">
      <c r="A91" s="142" t="s">
        <v>648</v>
      </c>
      <c r="B91" s="138">
        <f aca="true" t="shared" si="16" ref="B91:F91">SUM(B92:B128)</f>
        <v>65061</v>
      </c>
      <c r="C91" s="138">
        <f t="shared" si="16"/>
        <v>63457</v>
      </c>
      <c r="D91" s="138">
        <f t="shared" si="16"/>
        <v>6365</v>
      </c>
      <c r="E91" s="138">
        <f t="shared" si="16"/>
        <v>57092</v>
      </c>
      <c r="F91" s="138">
        <f t="shared" si="16"/>
        <v>7969</v>
      </c>
    </row>
    <row r="92" spans="1:6" ht="24" customHeight="1">
      <c r="A92" s="145" t="s">
        <v>649</v>
      </c>
      <c r="B92" s="138">
        <f t="shared" si="12"/>
        <v>1753</v>
      </c>
      <c r="C92" s="146">
        <v>1753</v>
      </c>
      <c r="D92" s="147"/>
      <c r="E92" s="140">
        <f t="shared" si="13"/>
        <v>1753</v>
      </c>
      <c r="F92" s="146"/>
    </row>
    <row r="93" spans="1:6" ht="24" customHeight="1">
      <c r="A93" s="145" t="s">
        <v>650</v>
      </c>
      <c r="B93" s="138">
        <f t="shared" si="12"/>
        <v>4093</v>
      </c>
      <c r="C93" s="146">
        <v>4731</v>
      </c>
      <c r="D93" s="147">
        <v>638</v>
      </c>
      <c r="E93" s="140">
        <f t="shared" si="13"/>
        <v>4093</v>
      </c>
      <c r="F93" s="146"/>
    </row>
    <row r="94" spans="1:6" ht="24" customHeight="1">
      <c r="A94" s="145" t="s">
        <v>651</v>
      </c>
      <c r="B94" s="138">
        <f t="shared" si="12"/>
        <v>840</v>
      </c>
      <c r="C94" s="146">
        <v>840</v>
      </c>
      <c r="D94" s="147"/>
      <c r="E94" s="140">
        <f t="shared" si="13"/>
        <v>840</v>
      </c>
      <c r="F94" s="146"/>
    </row>
    <row r="95" spans="1:6" ht="24" customHeight="1">
      <c r="A95" s="145" t="s">
        <v>652</v>
      </c>
      <c r="B95" s="138">
        <f t="shared" si="12"/>
        <v>258</v>
      </c>
      <c r="C95" s="146">
        <v>295</v>
      </c>
      <c r="D95" s="147">
        <v>37</v>
      </c>
      <c r="E95" s="140">
        <f t="shared" si="13"/>
        <v>258</v>
      </c>
      <c r="F95" s="146"/>
    </row>
    <row r="96" spans="1:6" ht="24" customHeight="1">
      <c r="A96" s="145" t="s">
        <v>653</v>
      </c>
      <c r="B96" s="138">
        <f t="shared" si="12"/>
        <v>950</v>
      </c>
      <c r="C96" s="146">
        <v>950</v>
      </c>
      <c r="D96" s="147"/>
      <c r="E96" s="140">
        <f t="shared" si="13"/>
        <v>950</v>
      </c>
      <c r="F96" s="146"/>
    </row>
    <row r="97" spans="1:6" ht="24" customHeight="1">
      <c r="A97" s="145" t="s">
        <v>654</v>
      </c>
      <c r="B97" s="138">
        <f t="shared" si="12"/>
        <v>3278</v>
      </c>
      <c r="C97" s="146">
        <v>3278</v>
      </c>
      <c r="D97" s="147"/>
      <c r="E97" s="140">
        <f t="shared" si="13"/>
        <v>3278</v>
      </c>
      <c r="F97" s="146"/>
    </row>
    <row r="98" spans="1:6" ht="24" customHeight="1">
      <c r="A98" s="145" t="s">
        <v>655</v>
      </c>
      <c r="B98" s="138">
        <f t="shared" si="12"/>
        <v>66</v>
      </c>
      <c r="C98" s="146">
        <v>66</v>
      </c>
      <c r="D98" s="147"/>
      <c r="E98" s="140">
        <f t="shared" si="13"/>
        <v>66</v>
      </c>
      <c r="F98" s="146"/>
    </row>
    <row r="99" spans="1:6" ht="24" customHeight="1">
      <c r="A99" s="145" t="s">
        <v>656</v>
      </c>
      <c r="B99" s="138">
        <f t="shared" si="12"/>
        <v>2585</v>
      </c>
      <c r="C99" s="146">
        <v>2585</v>
      </c>
      <c r="D99" s="147"/>
      <c r="E99" s="140">
        <f t="shared" si="13"/>
        <v>2585</v>
      </c>
      <c r="F99" s="146"/>
    </row>
    <row r="100" spans="1:6" ht="24" customHeight="1">
      <c r="A100" s="145" t="s">
        <v>657</v>
      </c>
      <c r="B100" s="138">
        <f t="shared" si="12"/>
        <v>698</v>
      </c>
      <c r="C100" s="146">
        <v>734</v>
      </c>
      <c r="D100" s="147">
        <v>36</v>
      </c>
      <c r="E100" s="140">
        <f t="shared" si="13"/>
        <v>698</v>
      </c>
      <c r="F100" s="146"/>
    </row>
    <row r="101" spans="1:6" ht="24" customHeight="1">
      <c r="A101" s="145" t="s">
        <v>658</v>
      </c>
      <c r="B101" s="138">
        <f t="shared" si="12"/>
        <v>2231</v>
      </c>
      <c r="C101" s="146">
        <v>2231</v>
      </c>
      <c r="D101" s="147"/>
      <c r="E101" s="140">
        <f t="shared" si="13"/>
        <v>2231</v>
      </c>
      <c r="F101" s="146"/>
    </row>
    <row r="102" spans="1:6" ht="24" customHeight="1">
      <c r="A102" s="145" t="s">
        <v>659</v>
      </c>
      <c r="B102" s="138">
        <f t="shared" si="12"/>
        <v>36087</v>
      </c>
      <c r="C102" s="146">
        <v>36087</v>
      </c>
      <c r="D102" s="147"/>
      <c r="E102" s="140">
        <f t="shared" si="13"/>
        <v>36087</v>
      </c>
      <c r="F102" s="146"/>
    </row>
    <row r="103" spans="1:6" ht="24" customHeight="1">
      <c r="A103" s="145" t="s">
        <v>660</v>
      </c>
      <c r="B103" s="138">
        <f t="shared" si="12"/>
        <v>890</v>
      </c>
      <c r="C103" s="146">
        <v>0</v>
      </c>
      <c r="D103" s="147"/>
      <c r="E103" s="140">
        <f t="shared" si="13"/>
        <v>0</v>
      </c>
      <c r="F103" s="146">
        <v>890</v>
      </c>
    </row>
    <row r="104" spans="1:6" ht="24" customHeight="1">
      <c r="A104" s="145" t="s">
        <v>661</v>
      </c>
      <c r="B104" s="138">
        <f t="shared" si="12"/>
        <v>800</v>
      </c>
      <c r="C104" s="146">
        <v>0</v>
      </c>
      <c r="D104" s="147"/>
      <c r="E104" s="140">
        <f t="shared" si="13"/>
        <v>0</v>
      </c>
      <c r="F104" s="146">
        <v>800</v>
      </c>
    </row>
    <row r="105" spans="1:6" ht="24" customHeight="1">
      <c r="A105" s="145" t="s">
        <v>662</v>
      </c>
      <c r="B105" s="138">
        <f t="shared" si="12"/>
        <v>1033</v>
      </c>
      <c r="C105" s="146">
        <v>1035</v>
      </c>
      <c r="D105" s="147">
        <v>2</v>
      </c>
      <c r="E105" s="140">
        <f t="shared" si="13"/>
        <v>1033</v>
      </c>
      <c r="F105" s="146"/>
    </row>
    <row r="106" spans="1:6" ht="24" customHeight="1">
      <c r="A106" s="145" t="s">
        <v>663</v>
      </c>
      <c r="B106" s="138">
        <f t="shared" si="12"/>
        <v>475</v>
      </c>
      <c r="C106" s="146">
        <v>620</v>
      </c>
      <c r="D106" s="147">
        <v>145</v>
      </c>
      <c r="E106" s="140">
        <f t="shared" si="13"/>
        <v>475</v>
      </c>
      <c r="F106" s="146"/>
    </row>
    <row r="107" spans="1:6" ht="24" customHeight="1">
      <c r="A107" s="145" t="s">
        <v>664</v>
      </c>
      <c r="B107" s="138">
        <f t="shared" si="12"/>
        <v>30</v>
      </c>
      <c r="C107" s="146">
        <v>30</v>
      </c>
      <c r="D107" s="147"/>
      <c r="E107" s="140">
        <f t="shared" si="13"/>
        <v>30</v>
      </c>
      <c r="F107" s="146"/>
    </row>
    <row r="108" spans="1:6" ht="24" customHeight="1">
      <c r="A108" s="145" t="s">
        <v>665</v>
      </c>
      <c r="B108" s="138">
        <f t="shared" si="12"/>
        <v>1000</v>
      </c>
      <c r="C108" s="146">
        <v>1000</v>
      </c>
      <c r="D108" s="147"/>
      <c r="E108" s="140">
        <f t="shared" si="13"/>
        <v>1000</v>
      </c>
      <c r="F108" s="146"/>
    </row>
    <row r="109" spans="1:6" ht="24" customHeight="1">
      <c r="A109" s="145" t="s">
        <v>666</v>
      </c>
      <c r="B109" s="138">
        <f t="shared" si="12"/>
        <v>81</v>
      </c>
      <c r="C109" s="146">
        <v>81</v>
      </c>
      <c r="D109" s="147"/>
      <c r="E109" s="140">
        <f t="shared" si="13"/>
        <v>81</v>
      </c>
      <c r="F109" s="146"/>
    </row>
    <row r="110" spans="1:6" ht="24" customHeight="1">
      <c r="A110" s="145" t="s">
        <v>667</v>
      </c>
      <c r="B110" s="138">
        <f t="shared" si="12"/>
        <v>6</v>
      </c>
      <c r="C110" s="146">
        <v>32</v>
      </c>
      <c r="D110" s="147">
        <v>26</v>
      </c>
      <c r="E110" s="140">
        <f t="shared" si="13"/>
        <v>6</v>
      </c>
      <c r="F110" s="146"/>
    </row>
    <row r="111" spans="1:6" ht="24" customHeight="1">
      <c r="A111" s="145" t="s">
        <v>668</v>
      </c>
      <c r="B111" s="138">
        <f t="shared" si="12"/>
        <v>56</v>
      </c>
      <c r="C111" s="146">
        <v>69</v>
      </c>
      <c r="D111" s="147">
        <v>13</v>
      </c>
      <c r="E111" s="140">
        <f t="shared" si="13"/>
        <v>56</v>
      </c>
      <c r="F111" s="146"/>
    </row>
    <row r="112" spans="1:6" ht="24" customHeight="1">
      <c r="A112" s="145" t="s">
        <v>669</v>
      </c>
      <c r="B112" s="138">
        <f t="shared" si="12"/>
        <v>50</v>
      </c>
      <c r="C112" s="146">
        <v>50</v>
      </c>
      <c r="D112" s="147"/>
      <c r="E112" s="140">
        <f t="shared" si="13"/>
        <v>50</v>
      </c>
      <c r="F112" s="146"/>
    </row>
    <row r="113" spans="1:6" ht="24" customHeight="1">
      <c r="A113" s="145" t="s">
        <v>670</v>
      </c>
      <c r="B113" s="138">
        <f t="shared" si="12"/>
        <v>70</v>
      </c>
      <c r="C113" s="146">
        <v>90</v>
      </c>
      <c r="D113" s="147">
        <v>20</v>
      </c>
      <c r="E113" s="140">
        <f t="shared" si="13"/>
        <v>70</v>
      </c>
      <c r="F113" s="146"/>
    </row>
    <row r="114" spans="1:6" ht="24" customHeight="1">
      <c r="A114" s="145" t="s">
        <v>671</v>
      </c>
      <c r="B114" s="138">
        <f t="shared" si="12"/>
        <v>10</v>
      </c>
      <c r="C114" s="146">
        <v>65</v>
      </c>
      <c r="D114" s="147">
        <v>55</v>
      </c>
      <c r="E114" s="140">
        <f t="shared" si="13"/>
        <v>10</v>
      </c>
      <c r="F114" s="146"/>
    </row>
    <row r="115" spans="1:6" ht="28.5">
      <c r="A115" s="145" t="s">
        <v>672</v>
      </c>
      <c r="B115" s="138">
        <f t="shared" si="12"/>
        <v>0</v>
      </c>
      <c r="C115" s="146">
        <v>40</v>
      </c>
      <c r="D115" s="147">
        <v>40</v>
      </c>
      <c r="E115" s="140">
        <f t="shared" si="13"/>
        <v>0</v>
      </c>
      <c r="F115" s="146"/>
    </row>
    <row r="116" spans="1:6" ht="24" customHeight="1">
      <c r="A116" s="145" t="s">
        <v>673</v>
      </c>
      <c r="B116" s="138">
        <f t="shared" si="12"/>
        <v>30</v>
      </c>
      <c r="C116" s="146">
        <v>30</v>
      </c>
      <c r="D116" s="147"/>
      <c r="E116" s="140">
        <f t="shared" si="13"/>
        <v>30</v>
      </c>
      <c r="F116" s="146"/>
    </row>
    <row r="117" spans="1:6" ht="24" customHeight="1">
      <c r="A117" s="145" t="s">
        <v>674</v>
      </c>
      <c r="B117" s="138">
        <f t="shared" si="12"/>
        <v>60</v>
      </c>
      <c r="C117" s="146">
        <v>60</v>
      </c>
      <c r="D117" s="147"/>
      <c r="E117" s="140">
        <f t="shared" si="13"/>
        <v>60</v>
      </c>
      <c r="F117" s="146"/>
    </row>
    <row r="118" spans="1:6" ht="24" customHeight="1">
      <c r="A118" s="145" t="s">
        <v>675</v>
      </c>
      <c r="B118" s="138">
        <f t="shared" si="12"/>
        <v>132</v>
      </c>
      <c r="C118" s="146">
        <v>132</v>
      </c>
      <c r="D118" s="147"/>
      <c r="E118" s="140">
        <f t="shared" si="13"/>
        <v>132</v>
      </c>
      <c r="F118" s="146"/>
    </row>
    <row r="119" spans="1:6" ht="24" customHeight="1">
      <c r="A119" s="145" t="s">
        <v>676</v>
      </c>
      <c r="B119" s="138">
        <f t="shared" si="12"/>
        <v>5748</v>
      </c>
      <c r="C119" s="146">
        <v>0</v>
      </c>
      <c r="D119" s="147"/>
      <c r="E119" s="140">
        <f t="shared" si="13"/>
        <v>0</v>
      </c>
      <c r="F119" s="146">
        <v>5748</v>
      </c>
    </row>
    <row r="120" spans="1:6" ht="24" customHeight="1">
      <c r="A120" s="145" t="s">
        <v>677</v>
      </c>
      <c r="B120" s="138">
        <f t="shared" si="12"/>
        <v>413</v>
      </c>
      <c r="C120" s="146">
        <v>0</v>
      </c>
      <c r="D120" s="147"/>
      <c r="E120" s="140">
        <f t="shared" si="13"/>
        <v>0</v>
      </c>
      <c r="F120" s="146">
        <v>413</v>
      </c>
    </row>
    <row r="121" spans="1:6" ht="24" customHeight="1">
      <c r="A121" s="145" t="s">
        <v>678</v>
      </c>
      <c r="B121" s="138">
        <f t="shared" si="12"/>
        <v>259</v>
      </c>
      <c r="C121" s="146">
        <v>259</v>
      </c>
      <c r="D121" s="147"/>
      <c r="E121" s="140">
        <f t="shared" si="13"/>
        <v>259</v>
      </c>
      <c r="F121" s="146"/>
    </row>
    <row r="122" spans="1:6" ht="24" customHeight="1">
      <c r="A122" s="145" t="s">
        <v>679</v>
      </c>
      <c r="B122" s="138">
        <f t="shared" si="12"/>
        <v>118</v>
      </c>
      <c r="C122" s="146">
        <v>0</v>
      </c>
      <c r="D122" s="147"/>
      <c r="E122" s="140">
        <f t="shared" si="13"/>
        <v>0</v>
      </c>
      <c r="F122" s="146">
        <v>118</v>
      </c>
    </row>
    <row r="123" spans="1:6" ht="24" customHeight="1">
      <c r="A123" s="145" t="s">
        <v>680</v>
      </c>
      <c r="B123" s="138">
        <f t="shared" si="12"/>
        <v>510</v>
      </c>
      <c r="C123" s="146">
        <v>510</v>
      </c>
      <c r="D123" s="147"/>
      <c r="E123" s="140">
        <f t="shared" si="13"/>
        <v>510</v>
      </c>
      <c r="F123" s="146"/>
    </row>
    <row r="124" spans="1:6" ht="24" customHeight="1">
      <c r="A124" s="145" t="s">
        <v>660</v>
      </c>
      <c r="B124" s="138">
        <f t="shared" si="12"/>
        <v>235</v>
      </c>
      <c r="C124" s="146">
        <v>235</v>
      </c>
      <c r="D124" s="147"/>
      <c r="E124" s="140">
        <f t="shared" si="13"/>
        <v>235</v>
      </c>
      <c r="F124" s="146"/>
    </row>
    <row r="125" spans="1:6" ht="24" customHeight="1">
      <c r="A125" s="145" t="s">
        <v>681</v>
      </c>
      <c r="B125" s="138">
        <f t="shared" si="12"/>
        <v>0</v>
      </c>
      <c r="C125" s="146">
        <v>1810</v>
      </c>
      <c r="D125" s="147">
        <v>1810</v>
      </c>
      <c r="E125" s="140">
        <f t="shared" si="13"/>
        <v>0</v>
      </c>
      <c r="F125" s="146"/>
    </row>
    <row r="126" spans="1:6" ht="24" customHeight="1">
      <c r="A126" s="145" t="s">
        <v>682</v>
      </c>
      <c r="B126" s="138">
        <f t="shared" si="12"/>
        <v>0</v>
      </c>
      <c r="C126" s="146">
        <v>130</v>
      </c>
      <c r="D126" s="147">
        <v>130</v>
      </c>
      <c r="E126" s="140">
        <f t="shared" si="13"/>
        <v>0</v>
      </c>
      <c r="F126" s="146"/>
    </row>
    <row r="127" spans="1:6" ht="24" customHeight="1">
      <c r="A127" s="145" t="s">
        <v>683</v>
      </c>
      <c r="B127" s="138">
        <f aca="true" t="shared" si="17" ref="B127:B141">E127+F127</f>
        <v>0</v>
      </c>
      <c r="C127" s="146">
        <v>450</v>
      </c>
      <c r="D127" s="147">
        <v>450</v>
      </c>
      <c r="E127" s="140">
        <f t="shared" si="13"/>
        <v>0</v>
      </c>
      <c r="F127" s="146"/>
    </row>
    <row r="128" spans="1:6" ht="24" customHeight="1">
      <c r="A128" s="145" t="s">
        <v>684</v>
      </c>
      <c r="B128" s="138">
        <f t="shared" si="17"/>
        <v>216</v>
      </c>
      <c r="C128" s="146">
        <v>3179</v>
      </c>
      <c r="D128" s="147">
        <v>2963</v>
      </c>
      <c r="E128" s="140">
        <f t="shared" si="13"/>
        <v>216</v>
      </c>
      <c r="F128" s="146"/>
    </row>
    <row r="129" spans="1:6" ht="24" customHeight="1">
      <c r="A129" s="142" t="s">
        <v>685</v>
      </c>
      <c r="B129" s="138">
        <f aca="true" t="shared" si="18" ref="B129:F129">SUM(B130:B131)</f>
        <v>17490</v>
      </c>
      <c r="C129" s="138">
        <f t="shared" si="18"/>
        <v>17490</v>
      </c>
      <c r="D129" s="138">
        <f t="shared" si="18"/>
        <v>0</v>
      </c>
      <c r="E129" s="138">
        <f t="shared" si="18"/>
        <v>17490</v>
      </c>
      <c r="F129" s="138">
        <f t="shared" si="18"/>
        <v>0</v>
      </c>
    </row>
    <row r="130" spans="1:6" ht="24" customHeight="1">
      <c r="A130" s="145" t="s">
        <v>686</v>
      </c>
      <c r="B130" s="138">
        <f t="shared" si="17"/>
        <v>5000</v>
      </c>
      <c r="C130" s="146">
        <v>5000</v>
      </c>
      <c r="D130" s="147"/>
      <c r="E130" s="140">
        <f t="shared" si="13"/>
        <v>5000</v>
      </c>
      <c r="F130" s="146"/>
    </row>
    <row r="131" spans="1:6" ht="24" customHeight="1">
      <c r="A131" s="145" t="s">
        <v>687</v>
      </c>
      <c r="B131" s="138">
        <f t="shared" si="17"/>
        <v>12490</v>
      </c>
      <c r="C131" s="146">
        <v>12490</v>
      </c>
      <c r="D131" s="147"/>
      <c r="E131" s="140">
        <f t="shared" si="13"/>
        <v>12490</v>
      </c>
      <c r="F131" s="146"/>
    </row>
    <row r="132" spans="1:6" ht="24" customHeight="1">
      <c r="A132" s="142" t="s">
        <v>688</v>
      </c>
      <c r="B132" s="138">
        <f aca="true" t="shared" si="19" ref="B132:F132">SUM(B133:B135)</f>
        <v>364</v>
      </c>
      <c r="C132" s="138">
        <f t="shared" si="19"/>
        <v>5348</v>
      </c>
      <c r="D132" s="138">
        <f t="shared" si="19"/>
        <v>4984</v>
      </c>
      <c r="E132" s="138">
        <f t="shared" si="19"/>
        <v>364</v>
      </c>
      <c r="F132" s="138">
        <f t="shared" si="19"/>
        <v>0</v>
      </c>
    </row>
    <row r="133" spans="1:6" ht="24" customHeight="1">
      <c r="A133" s="145" t="s">
        <v>689</v>
      </c>
      <c r="B133" s="138">
        <f t="shared" si="17"/>
        <v>0</v>
      </c>
      <c r="C133" s="146">
        <v>1041</v>
      </c>
      <c r="D133" s="147">
        <v>1041</v>
      </c>
      <c r="E133" s="140">
        <f aca="true" t="shared" si="20" ref="E133:E141">C133-D133</f>
        <v>0</v>
      </c>
      <c r="F133" s="146"/>
    </row>
    <row r="134" spans="1:6" ht="24" customHeight="1">
      <c r="A134" s="145" t="s">
        <v>690</v>
      </c>
      <c r="B134" s="138">
        <f t="shared" si="17"/>
        <v>364</v>
      </c>
      <c r="C134" s="146">
        <v>676</v>
      </c>
      <c r="D134" s="147">
        <v>312</v>
      </c>
      <c r="E134" s="140">
        <f t="shared" si="20"/>
        <v>364</v>
      </c>
      <c r="F134" s="146"/>
    </row>
    <row r="135" spans="1:6" ht="24" customHeight="1">
      <c r="A135" s="145" t="s">
        <v>691</v>
      </c>
      <c r="B135" s="138">
        <f t="shared" si="17"/>
        <v>0</v>
      </c>
      <c r="C135" s="146">
        <v>3631</v>
      </c>
      <c r="D135" s="147">
        <v>3631</v>
      </c>
      <c r="E135" s="140">
        <f t="shared" si="20"/>
        <v>0</v>
      </c>
      <c r="F135" s="146"/>
    </row>
    <row r="136" spans="1:6" ht="24" customHeight="1">
      <c r="A136" s="142" t="s">
        <v>692</v>
      </c>
      <c r="B136" s="138">
        <f aca="true" t="shared" si="21" ref="B136:F136">SUM(B137:B138)</f>
        <v>111519</v>
      </c>
      <c r="C136" s="138">
        <f t="shared" si="21"/>
        <v>112052</v>
      </c>
      <c r="D136" s="138">
        <f t="shared" si="21"/>
        <v>533</v>
      </c>
      <c r="E136" s="138">
        <f t="shared" si="21"/>
        <v>111519</v>
      </c>
      <c r="F136" s="138">
        <f t="shared" si="21"/>
        <v>0</v>
      </c>
    </row>
    <row r="137" spans="1:6" ht="24" customHeight="1">
      <c r="A137" s="145" t="s">
        <v>693</v>
      </c>
      <c r="B137" s="138">
        <f t="shared" si="17"/>
        <v>78</v>
      </c>
      <c r="C137" s="146">
        <v>611</v>
      </c>
      <c r="D137" s="147">
        <v>533</v>
      </c>
      <c r="E137" s="140">
        <f t="shared" si="20"/>
        <v>78</v>
      </c>
      <c r="F137" s="146"/>
    </row>
    <row r="138" spans="1:6" ht="24" customHeight="1">
      <c r="A138" s="145" t="s">
        <v>694</v>
      </c>
      <c r="B138" s="138">
        <f t="shared" si="17"/>
        <v>111441</v>
      </c>
      <c r="C138" s="146">
        <v>111441</v>
      </c>
      <c r="D138" s="147"/>
      <c r="E138" s="140">
        <f t="shared" si="20"/>
        <v>111441</v>
      </c>
      <c r="F138" s="146"/>
    </row>
    <row r="139" spans="1:6" ht="24" customHeight="1">
      <c r="A139" s="142" t="s">
        <v>695</v>
      </c>
      <c r="B139" s="138">
        <f aca="true" t="shared" si="22" ref="B139:F139">SUM(B140)</f>
        <v>0</v>
      </c>
      <c r="C139" s="138">
        <f t="shared" si="22"/>
        <v>91</v>
      </c>
      <c r="D139" s="138">
        <f t="shared" si="22"/>
        <v>91</v>
      </c>
      <c r="E139" s="138">
        <f t="shared" si="22"/>
        <v>0</v>
      </c>
      <c r="F139" s="138">
        <f t="shared" si="22"/>
        <v>0</v>
      </c>
    </row>
    <row r="140" spans="1:6" ht="24" customHeight="1">
      <c r="A140" s="145" t="s">
        <v>696</v>
      </c>
      <c r="B140" s="138">
        <f t="shared" si="17"/>
        <v>0</v>
      </c>
      <c r="C140" s="146">
        <v>91</v>
      </c>
      <c r="D140" s="147">
        <v>91</v>
      </c>
      <c r="E140" s="140">
        <f t="shared" si="20"/>
        <v>0</v>
      </c>
      <c r="F140" s="146"/>
    </row>
    <row r="141" spans="1:6" ht="24" customHeight="1">
      <c r="A141" s="148"/>
      <c r="B141" s="138">
        <f t="shared" si="17"/>
        <v>0</v>
      </c>
      <c r="C141" s="146"/>
      <c r="D141" s="147"/>
      <c r="E141" s="140">
        <f t="shared" si="20"/>
        <v>0</v>
      </c>
      <c r="F141" s="146"/>
    </row>
    <row r="142" spans="1:6" ht="24" customHeight="1">
      <c r="A142" s="135" t="s">
        <v>697</v>
      </c>
      <c r="B142" s="149">
        <f aca="true" t="shared" si="23" ref="B142:F142">SUM(B6,B11,B31)</f>
        <v>837063</v>
      </c>
      <c r="C142" s="149">
        <f t="shared" si="23"/>
        <v>1102505</v>
      </c>
      <c r="D142" s="149">
        <f t="shared" si="23"/>
        <v>309254</v>
      </c>
      <c r="E142" s="149">
        <f t="shared" si="23"/>
        <v>793251</v>
      </c>
      <c r="F142" s="149">
        <f t="shared" si="23"/>
        <v>43812</v>
      </c>
    </row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71" right="0.71" top="0.75" bottom="0.75" header="0.31" footer="0.31"/>
  <pageSetup fitToHeight="15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2" sqref="A2:E2"/>
    </sheetView>
  </sheetViews>
  <sheetFormatPr defaultColWidth="9.00390625" defaultRowHeight="14.25"/>
  <cols>
    <col min="1" max="1" width="16.125" style="116" bestFit="1" customWidth="1"/>
    <col min="2" max="3" width="13.625" style="116" customWidth="1"/>
    <col min="4" max="4" width="17.25390625" style="116" customWidth="1"/>
    <col min="5" max="5" width="14.75390625" style="116" customWidth="1"/>
    <col min="6" max="16384" width="9.00390625" style="116" customWidth="1"/>
  </cols>
  <sheetData>
    <row r="1" ht="14.25">
      <c r="A1" s="117" t="s">
        <v>698</v>
      </c>
    </row>
    <row r="2" spans="1:5" ht="33.75" customHeight="1">
      <c r="A2" s="118" t="s">
        <v>699</v>
      </c>
      <c r="B2" s="118"/>
      <c r="C2" s="118"/>
      <c r="D2" s="118"/>
      <c r="E2" s="118"/>
    </row>
    <row r="3" spans="1:5" ht="27.75" customHeight="1">
      <c r="A3" s="119"/>
      <c r="B3" s="119"/>
      <c r="C3" s="119"/>
      <c r="D3" s="119"/>
      <c r="E3" s="120" t="s">
        <v>2</v>
      </c>
    </row>
    <row r="4" spans="1:5" ht="33" customHeight="1">
      <c r="A4" s="121" t="s">
        <v>700</v>
      </c>
      <c r="B4" s="122" t="s">
        <v>68</v>
      </c>
      <c r="C4" s="123" t="s">
        <v>563</v>
      </c>
      <c r="D4" s="123" t="s">
        <v>568</v>
      </c>
      <c r="E4" s="123" t="s">
        <v>588</v>
      </c>
    </row>
    <row r="5" spans="1:5" ht="24.75" customHeight="1">
      <c r="A5" s="124" t="s">
        <v>701</v>
      </c>
      <c r="B5" s="125">
        <f>SUM(C5:E5)</f>
        <v>43668</v>
      </c>
      <c r="C5" s="125">
        <v>11508</v>
      </c>
      <c r="D5" s="125">
        <v>17724</v>
      </c>
      <c r="E5" s="125">
        <v>14436</v>
      </c>
    </row>
    <row r="6" spans="1:5" ht="24.75" customHeight="1">
      <c r="A6" s="124" t="s">
        <v>702</v>
      </c>
      <c r="B6" s="125">
        <f aca="true" t="shared" si="0" ref="B6:B19">SUM(C6:E6)</f>
        <v>51596</v>
      </c>
      <c r="C6" s="125">
        <v>9114</v>
      </c>
      <c r="D6" s="125">
        <v>22313</v>
      </c>
      <c r="E6" s="125">
        <v>20169</v>
      </c>
    </row>
    <row r="7" spans="1:5" ht="24.75" customHeight="1">
      <c r="A7" s="124" t="s">
        <v>703</v>
      </c>
      <c r="B7" s="125">
        <f t="shared" si="0"/>
        <v>40476</v>
      </c>
      <c r="C7" s="125">
        <v>7860</v>
      </c>
      <c r="D7" s="125">
        <v>15293</v>
      </c>
      <c r="E7" s="125">
        <v>17323</v>
      </c>
    </row>
    <row r="8" spans="1:5" ht="24.75" customHeight="1">
      <c r="A8" s="124" t="s">
        <v>704</v>
      </c>
      <c r="B8" s="125">
        <f t="shared" si="0"/>
        <v>38545</v>
      </c>
      <c r="C8" s="125">
        <v>8848</v>
      </c>
      <c r="D8" s="125">
        <v>20181</v>
      </c>
      <c r="E8" s="125">
        <v>9516</v>
      </c>
    </row>
    <row r="9" spans="1:5" ht="24.75" customHeight="1">
      <c r="A9" s="124" t="s">
        <v>705</v>
      </c>
      <c r="B9" s="125">
        <f t="shared" si="0"/>
        <v>13958</v>
      </c>
      <c r="C9" s="125">
        <v>2659</v>
      </c>
      <c r="D9" s="125">
        <v>6533</v>
      </c>
      <c r="E9" s="125">
        <v>4766</v>
      </c>
    </row>
    <row r="10" spans="1:5" ht="24.75" customHeight="1">
      <c r="A10" s="124" t="s">
        <v>706</v>
      </c>
      <c r="B10" s="125">
        <f t="shared" si="0"/>
        <v>24251</v>
      </c>
      <c r="C10" s="125">
        <v>2297</v>
      </c>
      <c r="D10" s="125">
        <v>13379</v>
      </c>
      <c r="E10" s="125">
        <v>8575</v>
      </c>
    </row>
    <row r="11" spans="1:5" ht="24.75" customHeight="1">
      <c r="A11" s="124" t="s">
        <v>707</v>
      </c>
      <c r="B11" s="125">
        <f t="shared" si="0"/>
        <v>27678</v>
      </c>
      <c r="C11" s="125">
        <v>5290</v>
      </c>
      <c r="D11" s="125">
        <v>7677</v>
      </c>
      <c r="E11" s="125">
        <v>14711</v>
      </c>
    </row>
    <row r="12" spans="1:5" ht="24.75" customHeight="1">
      <c r="A12" s="124" t="s">
        <v>708</v>
      </c>
      <c r="B12" s="125">
        <f t="shared" si="0"/>
        <v>25769</v>
      </c>
      <c r="C12" s="125">
        <v>1448</v>
      </c>
      <c r="D12" s="125">
        <v>6278</v>
      </c>
      <c r="E12" s="125">
        <v>18043</v>
      </c>
    </row>
    <row r="13" spans="1:5" ht="24.75" customHeight="1">
      <c r="A13" s="124" t="s">
        <v>709</v>
      </c>
      <c r="B13" s="125">
        <f t="shared" si="0"/>
        <v>39273</v>
      </c>
      <c r="C13" s="125"/>
      <c r="D13" s="125">
        <v>19247</v>
      </c>
      <c r="E13" s="125">
        <v>20026</v>
      </c>
    </row>
    <row r="14" spans="1:5" ht="24.75" customHeight="1">
      <c r="A14" s="124" t="s">
        <v>710</v>
      </c>
      <c r="B14" s="125">
        <f t="shared" si="0"/>
        <v>65721</v>
      </c>
      <c r="C14" s="125"/>
      <c r="D14" s="125">
        <v>26141</v>
      </c>
      <c r="E14" s="125">
        <v>39580</v>
      </c>
    </row>
    <row r="15" spans="1:5" ht="24.75" customHeight="1">
      <c r="A15" s="124" t="s">
        <v>711</v>
      </c>
      <c r="B15" s="125">
        <f t="shared" si="0"/>
        <v>101179</v>
      </c>
      <c r="C15" s="125">
        <v>10399</v>
      </c>
      <c r="D15" s="125">
        <v>55879</v>
      </c>
      <c r="E15" s="125">
        <v>34901</v>
      </c>
    </row>
    <row r="16" spans="1:5" ht="24.75" customHeight="1">
      <c r="A16" s="124" t="s">
        <v>712</v>
      </c>
      <c r="B16" s="125">
        <f t="shared" si="0"/>
        <v>85377</v>
      </c>
      <c r="C16" s="125">
        <v>4427</v>
      </c>
      <c r="D16" s="125">
        <v>49761</v>
      </c>
      <c r="E16" s="125">
        <v>31189</v>
      </c>
    </row>
    <row r="17" spans="1:5" ht="24.75" customHeight="1">
      <c r="A17" s="124" t="s">
        <v>713</v>
      </c>
      <c r="B17" s="125">
        <f t="shared" si="0"/>
        <v>89359</v>
      </c>
      <c r="C17" s="125">
        <v>8381</v>
      </c>
      <c r="D17" s="125">
        <v>58983</v>
      </c>
      <c r="E17" s="125">
        <v>21995</v>
      </c>
    </row>
    <row r="18" spans="1:5" ht="24.75" customHeight="1">
      <c r="A18" s="124" t="s">
        <v>714</v>
      </c>
      <c r="B18" s="125">
        <f t="shared" si="0"/>
        <v>95377</v>
      </c>
      <c r="C18" s="125">
        <v>9076</v>
      </c>
      <c r="D18" s="125">
        <v>58813</v>
      </c>
      <c r="E18" s="125">
        <v>27488</v>
      </c>
    </row>
    <row r="19" spans="1:5" ht="24.75" customHeight="1">
      <c r="A19" s="124" t="s">
        <v>715</v>
      </c>
      <c r="B19" s="125">
        <f t="shared" si="0"/>
        <v>94836</v>
      </c>
      <c r="C19" s="125">
        <v>9903</v>
      </c>
      <c r="D19" s="125">
        <v>63114</v>
      </c>
      <c r="E19" s="125">
        <v>21819</v>
      </c>
    </row>
    <row r="20" spans="1:5" ht="24.75" customHeight="1">
      <c r="A20" s="124"/>
      <c r="B20" s="125"/>
      <c r="C20" s="125"/>
      <c r="D20" s="125"/>
      <c r="E20" s="125"/>
    </row>
    <row r="21" spans="1:5" ht="24.75" customHeight="1">
      <c r="A21" s="126" t="s">
        <v>697</v>
      </c>
      <c r="B21" s="127">
        <f>SUM(B5:B19)</f>
        <v>837063</v>
      </c>
      <c r="C21" s="127">
        <f>SUM(C5:C19)</f>
        <v>91210</v>
      </c>
      <c r="D21" s="127">
        <f>SUM(D5:D19)</f>
        <v>441316</v>
      </c>
      <c r="E21" s="127">
        <f>SUM(E5:E19)</f>
        <v>304537</v>
      </c>
    </row>
  </sheetData>
  <sheetProtection/>
  <mergeCells count="1">
    <mergeCell ref="A2:E2"/>
  </mergeCells>
  <printOptions horizontalCentered="1"/>
  <pageMargins left="0.59" right="0.59" top="0.55" bottom="0.55" header="0.31" footer="0.3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showGridLines="0" showZeros="0" workbookViewId="0" topLeftCell="A1">
      <pane ySplit="4" topLeftCell="A11" activePane="bottomLeft" state="frozen"/>
      <selection pane="bottomLeft" activeCell="B4" sqref="B4"/>
    </sheetView>
  </sheetViews>
  <sheetFormatPr defaultColWidth="9.00390625" defaultRowHeight="14.25"/>
  <cols>
    <col min="1" max="1" width="40.75390625" style="105" customWidth="1"/>
    <col min="2" max="2" width="15.875" style="105" customWidth="1"/>
    <col min="3" max="16384" width="9.00390625" style="105" customWidth="1"/>
  </cols>
  <sheetData>
    <row r="1" ht="14.25">
      <c r="A1" s="106" t="s">
        <v>716</v>
      </c>
    </row>
    <row r="2" spans="1:2" s="105" customFormat="1" ht="18" customHeight="1">
      <c r="A2" s="88" t="s">
        <v>717</v>
      </c>
      <c r="B2" s="88"/>
    </row>
    <row r="3" spans="1:2" ht="18" customHeight="1">
      <c r="A3" s="106"/>
      <c r="B3" s="107" t="s">
        <v>2</v>
      </c>
    </row>
    <row r="4" spans="1:2" s="105" customFormat="1" ht="35.25" customHeight="1">
      <c r="A4" s="108" t="s">
        <v>3</v>
      </c>
      <c r="B4" s="109" t="s">
        <v>4</v>
      </c>
    </row>
    <row r="5" spans="1:2" s="105" customFormat="1" ht="19.5" customHeight="1">
      <c r="A5" s="110" t="s">
        <v>5</v>
      </c>
      <c r="B5" s="111">
        <f>SUM(B6:B15)</f>
        <v>3523926</v>
      </c>
    </row>
    <row r="6" spans="1:2" s="105" customFormat="1" ht="19.5" customHeight="1">
      <c r="A6" s="99" t="s">
        <v>718</v>
      </c>
      <c r="B6" s="112">
        <v>500</v>
      </c>
    </row>
    <row r="7" spans="1:2" s="105" customFormat="1" ht="19.5" customHeight="1">
      <c r="A7" s="99" t="s">
        <v>719</v>
      </c>
      <c r="B7" s="112">
        <v>1500</v>
      </c>
    </row>
    <row r="8" spans="1:2" s="105" customFormat="1" ht="19.5" customHeight="1">
      <c r="A8" s="99" t="s">
        <v>720</v>
      </c>
      <c r="B8" s="112">
        <v>25100</v>
      </c>
    </row>
    <row r="9" spans="1:2" s="105" customFormat="1" ht="19.5" customHeight="1">
      <c r="A9" s="99" t="s">
        <v>721</v>
      </c>
      <c r="B9" s="112">
        <v>168254</v>
      </c>
    </row>
    <row r="10" spans="1:2" s="105" customFormat="1" ht="19.5" customHeight="1">
      <c r="A10" s="99" t="s">
        <v>722</v>
      </c>
      <c r="B10" s="112">
        <v>17055</v>
      </c>
    </row>
    <row r="11" spans="1:2" s="105" customFormat="1" ht="19.5" customHeight="1">
      <c r="A11" s="99" t="s">
        <v>723</v>
      </c>
      <c r="B11" s="112">
        <v>3040977</v>
      </c>
    </row>
    <row r="12" spans="1:2" s="105" customFormat="1" ht="19.5" customHeight="1">
      <c r="A12" s="99" t="s">
        <v>724</v>
      </c>
      <c r="B12" s="112">
        <v>250000</v>
      </c>
    </row>
    <row r="13" spans="1:2" s="105" customFormat="1" ht="19.5" customHeight="1">
      <c r="A13" s="99" t="s">
        <v>725</v>
      </c>
      <c r="B13" s="112">
        <v>20540</v>
      </c>
    </row>
    <row r="14" spans="1:2" s="105" customFormat="1" ht="19.5" customHeight="1">
      <c r="A14" s="99" t="s">
        <v>726</v>
      </c>
      <c r="B14" s="112"/>
    </row>
    <row r="15" spans="1:2" s="105" customFormat="1" ht="19.5" customHeight="1">
      <c r="A15" s="99" t="s">
        <v>727</v>
      </c>
      <c r="B15" s="112"/>
    </row>
    <row r="16" spans="1:2" ht="19.5" customHeight="1">
      <c r="A16" s="113" t="s">
        <v>728</v>
      </c>
      <c r="B16" s="111">
        <v>40702</v>
      </c>
    </row>
    <row r="17" spans="1:2" ht="19.5" customHeight="1">
      <c r="A17" s="113" t="s">
        <v>729</v>
      </c>
      <c r="B17" s="111"/>
    </row>
    <row r="18" spans="1:2" ht="19.5" customHeight="1">
      <c r="A18" s="113" t="s">
        <v>730</v>
      </c>
      <c r="B18" s="111">
        <v>756001</v>
      </c>
    </row>
    <row r="19" spans="1:2" ht="19.5" customHeight="1">
      <c r="A19" s="114" t="s">
        <v>731</v>
      </c>
      <c r="B19" s="111"/>
    </row>
    <row r="20" spans="1:2" ht="19.5" customHeight="1">
      <c r="A20" s="115"/>
      <c r="B20" s="112"/>
    </row>
    <row r="21" spans="1:2" ht="19.5" customHeight="1">
      <c r="A21" s="104" t="s">
        <v>68</v>
      </c>
      <c r="B21" s="111">
        <f>SUM(B5,B16:B19)</f>
        <v>4320629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">
    <mergeCell ref="A2:B2"/>
  </mergeCells>
  <printOptions horizontalCentered="1"/>
  <pageMargins left="0.47" right="0.47" top="0.59" bottom="0.47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pane xSplit="1" ySplit="5" topLeftCell="B6" activePane="bottomRight" state="frozen"/>
      <selection pane="bottomRight" activeCell="I10" sqref="I10"/>
    </sheetView>
  </sheetViews>
  <sheetFormatPr defaultColWidth="9.00390625" defaultRowHeight="14.25"/>
  <cols>
    <col min="1" max="1" width="52.375" style="85" customWidth="1"/>
    <col min="2" max="5" width="11.25390625" style="85" customWidth="1"/>
    <col min="6" max="16384" width="9.00390625" style="85" customWidth="1"/>
  </cols>
  <sheetData>
    <row r="1" ht="14.25">
      <c r="A1" s="87" t="s">
        <v>732</v>
      </c>
    </row>
    <row r="2" spans="1:5" s="85" customFormat="1" ht="20.25">
      <c r="A2" s="88" t="s">
        <v>733</v>
      </c>
      <c r="B2" s="88"/>
      <c r="C2" s="88"/>
      <c r="D2" s="88"/>
      <c r="E2" s="88"/>
    </row>
    <row r="3" spans="1:5" ht="18" customHeight="1">
      <c r="A3" s="87"/>
      <c r="E3" s="89" t="s">
        <v>2</v>
      </c>
    </row>
    <row r="4" spans="1:5" s="86" customFormat="1" ht="39" customHeight="1">
      <c r="A4" s="90" t="s">
        <v>37</v>
      </c>
      <c r="B4" s="91" t="s">
        <v>38</v>
      </c>
      <c r="C4" s="92"/>
      <c r="D4" s="92"/>
      <c r="E4" s="93"/>
    </row>
    <row r="5" spans="1:5" s="85" customFormat="1" ht="39" customHeight="1">
      <c r="A5" s="94"/>
      <c r="B5" s="90" t="s">
        <v>560</v>
      </c>
      <c r="C5" s="61" t="s">
        <v>734</v>
      </c>
      <c r="D5" s="61" t="s">
        <v>735</v>
      </c>
      <c r="E5" s="61" t="s">
        <v>736</v>
      </c>
    </row>
    <row r="6" spans="1:5" s="85" customFormat="1" ht="18" customHeight="1">
      <c r="A6" s="95" t="s">
        <v>737</v>
      </c>
      <c r="B6" s="96">
        <f>SUM(B7,B10,B18,B21,B25)</f>
        <v>4292010</v>
      </c>
      <c r="C6" s="96">
        <f>SUM(C7,C10,C18,C21,C25)</f>
        <v>3523926</v>
      </c>
      <c r="D6" s="96">
        <f>SUM(D7,D10,D18,D21,D25)</f>
        <v>12083</v>
      </c>
      <c r="E6" s="96">
        <f>SUM(E7,E10,E18,E21,E25)</f>
        <v>756001</v>
      </c>
    </row>
    <row r="7" spans="1:5" s="85" customFormat="1" ht="18" customHeight="1">
      <c r="A7" s="97" t="s">
        <v>738</v>
      </c>
      <c r="B7" s="98">
        <f aca="true" t="shared" si="0" ref="B7:B21">SUM(C7:E7)</f>
        <v>50</v>
      </c>
      <c r="C7" s="98">
        <f>SUM(C8:C9)</f>
        <v>0</v>
      </c>
      <c r="D7" s="98">
        <f>SUM(D8:D9)</f>
        <v>0</v>
      </c>
      <c r="E7" s="98">
        <f>SUM(E8:E9)</f>
        <v>50</v>
      </c>
    </row>
    <row r="8" spans="1:5" s="85" customFormat="1" ht="18" customHeight="1">
      <c r="A8" s="78" t="s">
        <v>739</v>
      </c>
      <c r="B8" s="98">
        <f t="shared" si="0"/>
        <v>0</v>
      </c>
      <c r="C8" s="98"/>
      <c r="D8" s="98"/>
      <c r="E8" s="98"/>
    </row>
    <row r="9" spans="1:5" s="85" customFormat="1" ht="18" customHeight="1">
      <c r="A9" s="99" t="s">
        <v>740</v>
      </c>
      <c r="B9" s="98">
        <f t="shared" si="0"/>
        <v>50</v>
      </c>
      <c r="C9" s="98"/>
      <c r="D9" s="98"/>
      <c r="E9" s="98">
        <v>50</v>
      </c>
    </row>
    <row r="10" spans="1:5" s="85" customFormat="1" ht="18" customHeight="1">
      <c r="A10" s="97" t="s">
        <v>741</v>
      </c>
      <c r="B10" s="98">
        <f t="shared" si="0"/>
        <v>4162521</v>
      </c>
      <c r="C10" s="98">
        <f>SUM(C11:C17)</f>
        <v>3441926</v>
      </c>
      <c r="D10" s="98">
        <f>SUM(D11:D17)</f>
        <v>4470</v>
      </c>
      <c r="E10" s="98">
        <f>SUM(E11:E17)</f>
        <v>716125</v>
      </c>
    </row>
    <row r="11" spans="1:5" s="85" customFormat="1" ht="18" customHeight="1">
      <c r="A11" s="99" t="s">
        <v>742</v>
      </c>
      <c r="B11" s="98">
        <f t="shared" si="0"/>
        <v>3553108</v>
      </c>
      <c r="C11" s="98">
        <v>2960977</v>
      </c>
      <c r="D11" s="98">
        <v>4470</v>
      </c>
      <c r="E11" s="98">
        <v>587661</v>
      </c>
    </row>
    <row r="12" spans="1:5" s="85" customFormat="1" ht="18" customHeight="1">
      <c r="A12" s="99" t="s">
        <v>743</v>
      </c>
      <c r="B12" s="98">
        <f t="shared" si="0"/>
        <v>30762</v>
      </c>
      <c r="C12" s="98">
        <v>25100</v>
      </c>
      <c r="D12" s="98"/>
      <c r="E12" s="98">
        <v>5662</v>
      </c>
    </row>
    <row r="13" spans="1:5" ht="18" customHeight="1">
      <c r="A13" s="99" t="s">
        <v>744</v>
      </c>
      <c r="B13" s="98">
        <f t="shared" si="0"/>
        <v>213273</v>
      </c>
      <c r="C13" s="98">
        <v>168254</v>
      </c>
      <c r="D13" s="98"/>
      <c r="E13" s="98">
        <v>45019</v>
      </c>
    </row>
    <row r="14" spans="1:5" s="85" customFormat="1" ht="18" customHeight="1">
      <c r="A14" s="99" t="s">
        <v>745</v>
      </c>
      <c r="B14" s="98">
        <f t="shared" si="0"/>
        <v>22067</v>
      </c>
      <c r="C14" s="98">
        <v>17055</v>
      </c>
      <c r="D14" s="98"/>
      <c r="E14" s="98">
        <v>5012</v>
      </c>
    </row>
    <row r="15" spans="1:5" ht="18" customHeight="1">
      <c r="A15" s="99" t="s">
        <v>746</v>
      </c>
      <c r="B15" s="98">
        <f t="shared" si="0"/>
        <v>5240</v>
      </c>
      <c r="C15" s="98"/>
      <c r="D15" s="98"/>
      <c r="E15" s="98">
        <v>5240</v>
      </c>
    </row>
    <row r="16" spans="1:5" s="85" customFormat="1" ht="18" customHeight="1">
      <c r="A16" s="99" t="s">
        <v>747</v>
      </c>
      <c r="B16" s="98">
        <f t="shared" si="0"/>
        <v>311531</v>
      </c>
      <c r="C16" s="98">
        <v>250000</v>
      </c>
      <c r="D16" s="98"/>
      <c r="E16" s="98">
        <v>61531</v>
      </c>
    </row>
    <row r="17" spans="1:5" ht="18" customHeight="1">
      <c r="A17" s="99" t="s">
        <v>748</v>
      </c>
      <c r="B17" s="98">
        <f t="shared" si="0"/>
        <v>26540</v>
      </c>
      <c r="C17" s="98">
        <v>20540</v>
      </c>
      <c r="D17" s="98"/>
      <c r="E17" s="98">
        <v>6000</v>
      </c>
    </row>
    <row r="18" spans="1:5" s="85" customFormat="1" ht="18" customHeight="1">
      <c r="A18" s="100" t="s">
        <v>749</v>
      </c>
      <c r="B18" s="98">
        <f t="shared" si="0"/>
        <v>2540</v>
      </c>
      <c r="C18" s="98">
        <f>SUM(C19:C20)</f>
        <v>2000</v>
      </c>
      <c r="D18" s="98">
        <f>SUM(D19:D20)</f>
        <v>0</v>
      </c>
      <c r="E18" s="98">
        <f>SUM(E19:E20)</f>
        <v>540</v>
      </c>
    </row>
    <row r="19" spans="1:5" ht="18" customHeight="1">
      <c r="A19" s="101" t="s">
        <v>750</v>
      </c>
      <c r="B19" s="98">
        <f t="shared" si="0"/>
        <v>525</v>
      </c>
      <c r="C19" s="98">
        <v>500</v>
      </c>
      <c r="D19" s="98"/>
      <c r="E19" s="98">
        <v>25</v>
      </c>
    </row>
    <row r="20" spans="1:5" s="85" customFormat="1" ht="18" customHeight="1">
      <c r="A20" s="101" t="s">
        <v>751</v>
      </c>
      <c r="B20" s="98">
        <f t="shared" si="0"/>
        <v>2015</v>
      </c>
      <c r="C20" s="98">
        <v>1500</v>
      </c>
      <c r="D20" s="98"/>
      <c r="E20" s="98">
        <v>515</v>
      </c>
    </row>
    <row r="21" spans="1:5" ht="18" customHeight="1">
      <c r="A21" s="100" t="s">
        <v>752</v>
      </c>
      <c r="B21" s="98">
        <f t="shared" si="0"/>
        <v>46899</v>
      </c>
      <c r="C21" s="98">
        <f>SUM(C22:C24)</f>
        <v>0</v>
      </c>
      <c r="D21" s="98">
        <f>SUM(D22:D24)</f>
        <v>7613</v>
      </c>
      <c r="E21" s="98">
        <f>SUM(E22:E24)</f>
        <v>39286</v>
      </c>
    </row>
    <row r="22" spans="1:5" ht="18" customHeight="1">
      <c r="A22" s="102" t="s">
        <v>753</v>
      </c>
      <c r="B22" s="98">
        <f aca="true" t="shared" si="1" ref="B22:B28">SUM(C22:E22)</f>
        <v>0</v>
      </c>
      <c r="C22" s="98"/>
      <c r="D22" s="98"/>
      <c r="E22" s="98"/>
    </row>
    <row r="23" spans="1:5" ht="18" customHeight="1">
      <c r="A23" s="101" t="s">
        <v>754</v>
      </c>
      <c r="B23" s="98">
        <f t="shared" si="1"/>
        <v>2500</v>
      </c>
      <c r="C23" s="98"/>
      <c r="D23" s="98"/>
      <c r="E23" s="98">
        <v>2500</v>
      </c>
    </row>
    <row r="24" spans="1:5" s="85" customFormat="1" ht="18" customHeight="1">
      <c r="A24" s="101" t="s">
        <v>755</v>
      </c>
      <c r="B24" s="98">
        <f t="shared" si="1"/>
        <v>44399</v>
      </c>
      <c r="C24" s="98"/>
      <c r="D24" s="98">
        <v>7613</v>
      </c>
      <c r="E24" s="98">
        <v>36786</v>
      </c>
    </row>
    <row r="25" spans="1:5" s="85" customFormat="1" ht="18" customHeight="1">
      <c r="A25" s="100" t="s">
        <v>756</v>
      </c>
      <c r="B25" s="98">
        <f t="shared" si="1"/>
        <v>80000</v>
      </c>
      <c r="C25" s="98">
        <v>80000</v>
      </c>
      <c r="D25" s="98"/>
      <c r="E25" s="98"/>
    </row>
    <row r="26" spans="1:5" s="85" customFormat="1" ht="18" customHeight="1">
      <c r="A26" s="103" t="s">
        <v>757</v>
      </c>
      <c r="B26" s="96">
        <f t="shared" si="1"/>
        <v>28619</v>
      </c>
      <c r="C26" s="96"/>
      <c r="D26" s="96">
        <v>28619</v>
      </c>
      <c r="E26" s="96"/>
    </row>
    <row r="27" spans="1:5" s="85" customFormat="1" ht="18" customHeight="1">
      <c r="A27" s="103" t="s">
        <v>758</v>
      </c>
      <c r="B27" s="96">
        <f t="shared" si="1"/>
        <v>0</v>
      </c>
      <c r="C27" s="96"/>
      <c r="D27" s="96"/>
      <c r="E27" s="96"/>
    </row>
    <row r="28" spans="1:5" s="85" customFormat="1" ht="18" customHeight="1">
      <c r="A28" s="103" t="s">
        <v>759</v>
      </c>
      <c r="B28" s="96">
        <f t="shared" si="1"/>
        <v>0</v>
      </c>
      <c r="C28" s="96"/>
      <c r="D28" s="96"/>
      <c r="E28" s="96"/>
    </row>
    <row r="29" spans="1:5" s="85" customFormat="1" ht="18" customHeight="1">
      <c r="A29" s="100"/>
      <c r="B29" s="98"/>
      <c r="C29" s="98"/>
      <c r="D29" s="98"/>
      <c r="E29" s="98"/>
    </row>
    <row r="30" spans="1:5" ht="18" customHeight="1">
      <c r="A30" s="104" t="s">
        <v>68</v>
      </c>
      <c r="B30" s="96">
        <f>SUM(B6,B26:B28)</f>
        <v>4320629</v>
      </c>
      <c r="C30" s="96">
        <f>SUM(C6,C26:C28)</f>
        <v>3523926</v>
      </c>
      <c r="D30" s="96">
        <f>SUM(D6,D26:D28)</f>
        <v>40702</v>
      </c>
      <c r="E30" s="96">
        <f>SUM(E6,E26:E28)</f>
        <v>756001</v>
      </c>
    </row>
    <row r="31" s="85" customFormat="1" ht="19.5" customHeight="1"/>
    <row r="32" ht="19.5" customHeight="1"/>
    <row r="33" s="85" customFormat="1" ht="19.5" customHeight="1"/>
    <row r="34" ht="19.5" customHeight="1"/>
    <row r="35" s="85" customFormat="1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">
    <mergeCell ref="A2:E2"/>
    <mergeCell ref="B4:E4"/>
    <mergeCell ref="A4:A5"/>
  </mergeCells>
  <printOptions horizontalCentered="1"/>
  <pageMargins left="0.47" right="0.47" top="0.59" bottom="0.47" header="0.31" footer="0.3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王高杰</cp:lastModifiedBy>
  <cp:lastPrinted>2016-04-01T00:42:30Z</cp:lastPrinted>
  <dcterms:created xsi:type="dcterms:W3CDTF">2006-02-13T05:15:25Z</dcterms:created>
  <dcterms:modified xsi:type="dcterms:W3CDTF">2016-04-01T09:24:14Z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